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90" windowWidth="11340" windowHeight="6795"/>
  </bookViews>
  <sheets>
    <sheet name="Calculation sheet" sheetId="1" r:id="rId1"/>
    <sheet name="Sample Price List" sheetId="2" r:id="rId2"/>
  </sheets>
  <calcPr calcId="125725"/>
</workbook>
</file>

<file path=xl/calcChain.xml><?xml version="1.0" encoding="utf-8"?>
<calcChain xmlns="http://schemas.openxmlformats.org/spreadsheetml/2006/main">
  <c r="G13" i="1"/>
  <c r="I13" s="1"/>
  <c r="G14"/>
  <c r="I14" s="1"/>
  <c r="G15"/>
  <c r="I15" s="1"/>
  <c r="G16"/>
  <c r="I16" s="1"/>
  <c r="E24"/>
  <c r="B33"/>
  <c r="C33"/>
  <c r="D33"/>
  <c r="E33"/>
  <c r="F33" s="1"/>
  <c r="H33" s="1"/>
  <c r="I33" s="1"/>
  <c r="G33"/>
  <c r="B34"/>
  <c r="C34"/>
  <c r="D34"/>
  <c r="E34"/>
  <c r="F34" s="1"/>
  <c r="H34" s="1"/>
  <c r="I34" s="1"/>
  <c r="G34"/>
  <c r="B35"/>
  <c r="C35"/>
  <c r="D35"/>
  <c r="E35"/>
  <c r="G35"/>
  <c r="B36"/>
  <c r="C36"/>
  <c r="D36"/>
  <c r="E36"/>
  <c r="G36"/>
  <c r="B37"/>
  <c r="F37" s="1"/>
  <c r="C37"/>
  <c r="D37"/>
  <c r="E37"/>
  <c r="G37"/>
  <c r="B38"/>
  <c r="F38" s="1"/>
  <c r="H38" s="1"/>
  <c r="I38" s="1"/>
  <c r="C38"/>
  <c r="D38"/>
  <c r="E38"/>
  <c r="G38"/>
  <c r="B39"/>
  <c r="C39"/>
  <c r="D39"/>
  <c r="E39"/>
  <c r="G39"/>
  <c r="B40"/>
  <c r="C40"/>
  <c r="D40"/>
  <c r="E40"/>
  <c r="G40"/>
  <c r="B41"/>
  <c r="C41"/>
  <c r="D41"/>
  <c r="E41"/>
  <c r="G41"/>
  <c r="B42"/>
  <c r="C42"/>
  <c r="D42"/>
  <c r="E42"/>
  <c r="G42"/>
  <c r="B43"/>
  <c r="C43"/>
  <c r="F43" s="1"/>
  <c r="H43" s="1"/>
  <c r="I43" s="1"/>
  <c r="D43"/>
  <c r="E43"/>
  <c r="G43"/>
  <c r="B44"/>
  <c r="C44"/>
  <c r="F44" s="1"/>
  <c r="D44"/>
  <c r="E44"/>
  <c r="G44"/>
  <c r="B45"/>
  <c r="C45"/>
  <c r="D45"/>
  <c r="E45"/>
  <c r="G45"/>
  <c r="B46"/>
  <c r="C46"/>
  <c r="D46"/>
  <c r="E46"/>
  <c r="G46"/>
  <c r="B47"/>
  <c r="C47"/>
  <c r="D47"/>
  <c r="F47" s="1"/>
  <c r="H47" s="1"/>
  <c r="I47" s="1"/>
  <c r="E47"/>
  <c r="G47"/>
  <c r="B48"/>
  <c r="F48" s="1"/>
  <c r="H48" s="1"/>
  <c r="I48" s="1"/>
  <c r="C48"/>
  <c r="D48"/>
  <c r="E48"/>
  <c r="G48"/>
  <c r="B49"/>
  <c r="F49" s="1"/>
  <c r="H49" s="1"/>
  <c r="I49" s="1"/>
  <c r="C49"/>
  <c r="D49"/>
  <c r="E49"/>
  <c r="G49"/>
  <c r="E57"/>
  <c r="B65"/>
  <c r="C65"/>
  <c r="D65"/>
  <c r="E65"/>
  <c r="G65"/>
  <c r="B66"/>
  <c r="C66"/>
  <c r="D66"/>
  <c r="E66"/>
  <c r="G66"/>
  <c r="B67"/>
  <c r="C67"/>
  <c r="D67"/>
  <c r="E67"/>
  <c r="G67"/>
  <c r="B68"/>
  <c r="C68"/>
  <c r="D68"/>
  <c r="E68"/>
  <c r="G68"/>
  <c r="B69"/>
  <c r="F69"/>
  <c r="H69" s="1"/>
  <c r="I69" s="1"/>
  <c r="C69"/>
  <c r="D69"/>
  <c r="E69"/>
  <c r="G69"/>
  <c r="B70"/>
  <c r="C70"/>
  <c r="D70"/>
  <c r="E70"/>
  <c r="G70"/>
  <c r="B71"/>
  <c r="C71"/>
  <c r="D71"/>
  <c r="E71"/>
  <c r="G71"/>
  <c r="B72"/>
  <c r="C72"/>
  <c r="D72"/>
  <c r="E72"/>
  <c r="G72"/>
  <c r="B73"/>
  <c r="C73"/>
  <c r="F73" s="1"/>
  <c r="H73" s="1"/>
  <c r="I73" s="1"/>
  <c r="D73"/>
  <c r="E73"/>
  <c r="G73"/>
  <c r="B74"/>
  <c r="F74" s="1"/>
  <c r="C74"/>
  <c r="D74"/>
  <c r="E74"/>
  <c r="G74"/>
  <c r="B75"/>
  <c r="C75"/>
  <c r="D75"/>
  <c r="E75"/>
  <c r="G75"/>
  <c r="B76"/>
  <c r="C76"/>
  <c r="D76"/>
  <c r="F76" s="1"/>
  <c r="H76" s="1"/>
  <c r="I76" s="1"/>
  <c r="E76"/>
  <c r="G76"/>
  <c r="B77"/>
  <c r="C77"/>
  <c r="D77"/>
  <c r="E77"/>
  <c r="G77"/>
  <c r="B78"/>
  <c r="C78"/>
  <c r="D78"/>
  <c r="E78"/>
  <c r="G78"/>
  <c r="B79"/>
  <c r="C79"/>
  <c r="D79"/>
  <c r="E79"/>
  <c r="G79"/>
  <c r="B80"/>
  <c r="F80" s="1"/>
  <c r="H80" s="1"/>
  <c r="I80" s="1"/>
  <c r="C80"/>
  <c r="D80"/>
  <c r="E80"/>
  <c r="G80"/>
  <c r="B81"/>
  <c r="C81"/>
  <c r="D81"/>
  <c r="E81"/>
  <c r="G81"/>
  <c r="F42"/>
  <c r="H42" s="1"/>
  <c r="I42" s="1"/>
  <c r="F78" l="1"/>
  <c r="H78" s="1"/>
  <c r="I78" s="1"/>
  <c r="F67"/>
  <c r="H67" s="1"/>
  <c r="I67" s="1"/>
  <c r="H44"/>
  <c r="I44" s="1"/>
  <c r="F46"/>
  <c r="H46" s="1"/>
  <c r="I46" s="1"/>
  <c r="F70"/>
  <c r="H70" s="1"/>
  <c r="I70" s="1"/>
  <c r="F41"/>
  <c r="H41" s="1"/>
  <c r="I41" s="1"/>
  <c r="F75"/>
  <c r="H75" s="1"/>
  <c r="I75" s="1"/>
  <c r="F72"/>
  <c r="H72" s="1"/>
  <c r="I72" s="1"/>
  <c r="H74"/>
  <c r="I74" s="1"/>
  <c r="H37"/>
  <c r="I37" s="1"/>
  <c r="F68"/>
  <c r="H68" s="1"/>
  <c r="I68" s="1"/>
  <c r="F66"/>
  <c r="H66" s="1"/>
  <c r="I66" s="1"/>
  <c r="F35"/>
  <c r="H35" s="1"/>
  <c r="I35" s="1"/>
  <c r="F40"/>
  <c r="H40" s="1"/>
  <c r="I40" s="1"/>
  <c r="F79"/>
  <c r="H79" s="1"/>
  <c r="I79" s="1"/>
  <c r="F77"/>
  <c r="H77" s="1"/>
  <c r="I77" s="1"/>
  <c r="F71"/>
  <c r="H71" s="1"/>
  <c r="I71" s="1"/>
  <c r="F81"/>
  <c r="H81" s="1"/>
  <c r="I81" s="1"/>
  <c r="F65"/>
  <c r="H65" s="1"/>
  <c r="I65" s="1"/>
  <c r="F45"/>
  <c r="H45" s="1"/>
  <c r="I45" s="1"/>
  <c r="F39"/>
  <c r="H39" s="1"/>
  <c r="I39" s="1"/>
  <c r="F36"/>
  <c r="H36" s="1"/>
  <c r="I36" s="1"/>
</calcChain>
</file>

<file path=xl/sharedStrings.xml><?xml version="1.0" encoding="utf-8"?>
<sst xmlns="http://schemas.openxmlformats.org/spreadsheetml/2006/main" count="141" uniqueCount="103">
  <si>
    <t>Ink</t>
  </si>
  <si>
    <t>Labour</t>
  </si>
  <si>
    <t>Total</t>
  </si>
  <si>
    <t>Screen</t>
  </si>
  <si>
    <t>Size</t>
  </si>
  <si>
    <t>A5</t>
  </si>
  <si>
    <t>A4</t>
  </si>
  <si>
    <t>A3</t>
  </si>
  <si>
    <t>Mesh</t>
  </si>
  <si>
    <t>Job Calculation Costs</t>
  </si>
  <si>
    <t>Adjust figures below to meet job requirements</t>
  </si>
  <si>
    <t>Comments</t>
  </si>
  <si>
    <t>Quantity</t>
  </si>
  <si>
    <t>Labout Cost (per hr)</t>
  </si>
  <si>
    <t>Screen Cost (see costing above)</t>
  </si>
  <si>
    <t>Percentage Mark-Up required</t>
  </si>
  <si>
    <t>Time per print ( # of seconds)</t>
  </si>
  <si>
    <t xml:space="preserve"> % per min</t>
  </si>
  <si>
    <t>Mark Up</t>
  </si>
  <si>
    <t>Sell Price</t>
  </si>
  <si>
    <t>Opaque</t>
  </si>
  <si>
    <t>A2</t>
  </si>
  <si>
    <t>Print Lamps</t>
  </si>
  <si>
    <t>or</t>
  </si>
  <si>
    <t xml:space="preserve">Ink Cost (Avg. 300 prints/Litre) </t>
  </si>
  <si>
    <t>NB: Values below calculated from those entered in red above</t>
  </si>
  <si>
    <t>Screen Costs</t>
  </si>
  <si>
    <t>How to use this guide</t>
  </si>
  <si>
    <t>Step 2 - Change the comments under 'Job Calculation Costs' to reflect the job you are costing - this makes for easy reference for later jobs.</t>
  </si>
  <si>
    <t>Material Costs - Number of prints in your job</t>
  </si>
  <si>
    <t>Screen Costs - do not change any items</t>
  </si>
  <si>
    <t>Job Calculation - Change screen cost [based on the screen size you are using], ink cost [based on ink you will use], garment cost, time per print, labour cost &amp; mark-up percentage</t>
  </si>
  <si>
    <t xml:space="preserve"> - Profit percentage you desire</t>
  </si>
  <si>
    <t>1 Colour</t>
  </si>
  <si>
    <t>Opaque Ink</t>
  </si>
  <si>
    <t>Standard Ink</t>
  </si>
  <si>
    <t xml:space="preserve"> - Total ink cost - change depending on Standard or Opaque ink.</t>
  </si>
  <si>
    <t xml:space="preserve"> - 20-30 seconds per print if using a jig [45-60 if not]</t>
  </si>
  <si>
    <t xml:space="preserve"> - Value of your labour charge [don't mark up here actual value only]</t>
  </si>
  <si>
    <t>Std Ink</t>
  </si>
  <si>
    <t>200+ available on request</t>
  </si>
  <si>
    <t>Adjust figures below to meet # colours and ink type.</t>
  </si>
  <si>
    <t>Number of screens/ colours</t>
  </si>
  <si>
    <t xml:space="preserve"> - Number of colours</t>
  </si>
  <si>
    <t>SINGLE COLOUR</t>
  </si>
  <si>
    <t>MULTIPLE COLOURS</t>
  </si>
  <si>
    <t>A4 Screen Printing Costs</t>
  </si>
  <si>
    <t>Postal: PO Box 175 NARRABEEN  NSW  2101, Australia</t>
  </si>
  <si>
    <t>Phone: [02] 9979 9700     Fax: [02] 9979 9201     E-mail: support@nehoc.com.au</t>
  </si>
  <si>
    <t>A3 Screen Printing Costs</t>
  </si>
  <si>
    <t xml:space="preserve"> - 20-30 seconds per print if using a jig [not recommended if a jig is not used]</t>
  </si>
  <si>
    <t>NB: A2 size based on 60CM wide mesh - others using 30CM wide roll material</t>
  </si>
  <si>
    <t>Time per print ( in seconds)</t>
  </si>
  <si>
    <t>Cost of material/ t-shirt (each)</t>
  </si>
  <si>
    <t>T-shirt</t>
  </si>
  <si>
    <t>Production Cost</t>
  </si>
  <si>
    <t>Price per item</t>
  </si>
  <si>
    <t>Important Notice:</t>
  </si>
  <si>
    <t>+-- COPYRIGHT NOTICE ---+</t>
  </si>
  <si>
    <t xml:space="preserve">                 PO Box 175</t>
  </si>
  <si>
    <t xml:space="preserve">                 Narrabeen  NSW  2101</t>
  </si>
  <si>
    <t xml:space="preserve">                 Australia</t>
  </si>
  <si>
    <t>All rights reserved. Any rights not expressly granted herein</t>
  </si>
  <si>
    <t>are reserved.</t>
  </si>
  <si>
    <t>+--- CONTACT DETAILS ---+</t>
  </si>
  <si>
    <t>please contact:</t>
  </si>
  <si>
    <t>NEHOC Australia Pty Ltd</t>
  </si>
  <si>
    <t>Correspondence: PO Box 175</t>
  </si>
  <si>
    <t>NARRABEEN  NSW  2101</t>
  </si>
  <si>
    <t>Australia</t>
  </si>
  <si>
    <t>Phone: (02) 9979 9700     International +61 2 9979 9700</t>
  </si>
  <si>
    <t>Fax: (02) 9979 9201     International +61 2 9979 9201</t>
  </si>
  <si>
    <t>Internet: http://www.nehoc.com.au</t>
  </si>
  <si>
    <t>NEHOC Australia Pty Ltd and its employees shall have neither liability nor responsibility to any person or entity with regard to any damages, including loss of data, which are incurred as a result of using this spreadsheet.</t>
  </si>
  <si>
    <t>Permission to use this document is granted, provided that (1) the below copyright notice appears in all copies and that both the copyright notice and this permission notice appear, (2) use of this document is for informational and non-commercial or</t>
  </si>
  <si>
    <t>personal use only and will not be copied or posted on any network computer or broadcast in any media, and (3) no modifications to the document are made. Use for any other purpose is expressly prohibited by law, and may result in civil and criminal penalties.</t>
  </si>
  <si>
    <t>NEHOC AUSTRALIA AND/OR ITS RESPECTIVE SUPPLIERS MAKE NO REPRESENTATIONS ABOUT THE SUITABILITY OF THE INFORMATION CONTAINED IN THE DOCUMENTS FOR ANY PURPOSE. ALL SUCH  DOCUMENTS ARE PROVIDED "AS IS" WITHOUT WARRANTY OF ANY KIND.</t>
  </si>
  <si>
    <t>NEHOC AUSTRALIA AND/OR ITS RESPECTIVE SUPPLIERS HEREBY DISCLAIM ALL WARRANTIES AND CONDITIONS WITH REGARD TO THIS INFORMATION, INCLUDING ALL IMPLIED WARRANTIES AND CONDITIONS OF MERCHANTABILITY, FITNESS FOR A PARTICULAR PURPOSE, TITLE AND NON-INFRINGEMENT.</t>
  </si>
  <si>
    <t>IN NO EVENT SHALL NEHOC AUSTRALIA AND/OR ITS RESPECTIVE SUPPLIERS BE LIABLE FOR ANY SPECIAL, INDIRECT OR CONSEQUENTIAL DAMAGES OR ANY DAMAGES WHATSOEVER  RESULTING FROM LOSS OF USE, DATA OR PROFITS, WHETHER IN AN ACTION OF CONTRACT,NEGLIGENCE OR OTHER TORTIOUS ACTION, ARISING OUT OF OR IN CONNECTION WITH THE USE OR PERFORMANCE OF INFORMATION AVAILABLE FROM THIS SPREADSHEET.</t>
  </si>
  <si>
    <t>THE DOCUMENT  COULD INCLUDE TECHNICAL INACCURACIES OR TYPOGRAPHICAL ERRORS. CHANGES ARE PERIODICALLY ADDED TO THE INFORMATION HEREIN. NEHOC AUSTRALIA AND/OR ITS RESPECTIVE SUPPLIERS MAY MAKE IMPROVEMENTS AND/OR CHANGES IN THE PRODUCT(S) AND/OR THE PROGRAM(S) DESCRIBED HEREIN AT ANY TIME.</t>
  </si>
  <si>
    <t xml:space="preserve"> - Actual value of the T-shirt or item - don't mark up here use the price you paid</t>
  </si>
  <si>
    <t xml:space="preserve"> - Ink cost - change depending on Standard or Opaque ink.</t>
  </si>
  <si>
    <t>Thermal-Copier Systems</t>
  </si>
  <si>
    <t>Print Lamps Imaging Systems</t>
  </si>
  <si>
    <t>30cm Wide</t>
  </si>
  <si>
    <t>60cm Wide</t>
  </si>
  <si>
    <t>N/A</t>
  </si>
  <si>
    <t>Latest actual costs located online at http://www.nehoc.com.au/go/costs</t>
  </si>
  <si>
    <t xml:space="preserve"> - A4 imaged on Thermal-Copier System</t>
  </si>
  <si>
    <r>
      <t xml:space="preserve">Step 1  - Change the values with a blue background or </t>
    </r>
    <r>
      <rPr>
        <sz val="10"/>
        <color indexed="56"/>
        <rFont val="Calibri"/>
        <family val="2"/>
      </rPr>
      <t>Blue text</t>
    </r>
    <r>
      <rPr>
        <sz val="10"/>
        <rFont val="Calibri"/>
        <family val="2"/>
      </rPr>
      <t>:</t>
    </r>
  </si>
  <si>
    <t>Copyright © 2010 NEHOC Australia Pty Ltd</t>
  </si>
  <si>
    <t>Up to 4 Colours</t>
  </si>
  <si>
    <t>Screens remain property of NEHOC.</t>
  </si>
  <si>
    <t>If customer wishes to own screen/s then each screen is an additional $15 cost in additional to printing.</t>
  </si>
  <si>
    <t>Spreadsheet is set up for:</t>
  </si>
  <si>
    <t xml:space="preserve"> -  A4 screens imaged on Thermal-Copier system</t>
  </si>
  <si>
    <t xml:space="preserve"> - Standard Fabric Ink (1 Litre Cost)</t>
  </si>
  <si>
    <t xml:space="preserve"> - White JB's Tee Cost @$3.50ea</t>
  </si>
  <si>
    <t xml:space="preserve"> - Labout Cost at $25 per hour</t>
  </si>
  <si>
    <t xml:space="preserve"> - 100% markup profit percentage</t>
  </si>
  <si>
    <t xml:space="preserve"> - All costs are Business to Business and exclude GST</t>
  </si>
  <si>
    <t>For all information and issues regarding this Spreadsheet and its contents,</t>
  </si>
  <si>
    <t>E-mail: support@nehoc.com.au</t>
  </si>
</sst>
</file>

<file path=xl/styles.xml><?xml version="1.0" encoding="utf-8"?>
<styleSheet xmlns="http://schemas.openxmlformats.org/spreadsheetml/2006/main">
  <numFmts count="1">
    <numFmt numFmtId="164" formatCode="&quot;$&quot;#,##0.00"/>
  </numFmts>
  <fonts count="23">
    <font>
      <sz val="10"/>
      <name val="Arial"/>
    </font>
    <font>
      <sz val="10"/>
      <name val="Calibri"/>
      <family val="2"/>
    </font>
    <font>
      <sz val="10"/>
      <color indexed="56"/>
      <name val="Calibri"/>
      <family val="2"/>
    </font>
    <font>
      <b/>
      <sz val="14"/>
      <color theme="9" tint="-0.249977111117893"/>
      <name val="Calibri"/>
      <family val="2"/>
      <scheme val="minor"/>
    </font>
    <font>
      <sz val="14"/>
      <color indexed="62"/>
      <name val="Calibri"/>
      <family val="2"/>
      <scheme val="minor"/>
    </font>
    <font>
      <sz val="10"/>
      <name val="Calibri"/>
      <family val="2"/>
      <scheme val="minor"/>
    </font>
    <font>
      <b/>
      <sz val="16"/>
      <color theme="9" tint="-0.249977111117893"/>
      <name val="Calibri"/>
      <family val="2"/>
      <scheme val="minor"/>
    </font>
    <font>
      <b/>
      <sz val="10"/>
      <name val="Calibri"/>
      <family val="2"/>
      <scheme val="minor"/>
    </font>
    <font>
      <b/>
      <i/>
      <sz val="8"/>
      <color indexed="62"/>
      <name val="Calibri"/>
      <family val="2"/>
      <scheme val="minor"/>
    </font>
    <font>
      <i/>
      <sz val="8"/>
      <name val="Calibri"/>
      <family val="2"/>
      <scheme val="minor"/>
    </font>
    <font>
      <b/>
      <sz val="10"/>
      <color theme="9" tint="-0.249977111117893"/>
      <name val="Calibri"/>
      <family val="2"/>
      <scheme val="minor"/>
    </font>
    <font>
      <b/>
      <i/>
      <sz val="8"/>
      <color indexed="10"/>
      <name val="Calibri"/>
      <family val="2"/>
      <scheme val="minor"/>
    </font>
    <font>
      <b/>
      <sz val="10"/>
      <color theme="3"/>
      <name val="Calibri"/>
      <family val="2"/>
      <scheme val="minor"/>
    </font>
    <font>
      <sz val="10"/>
      <color indexed="10"/>
      <name val="Calibri"/>
      <family val="2"/>
      <scheme val="minor"/>
    </font>
    <font>
      <b/>
      <sz val="10"/>
      <color indexed="62"/>
      <name val="Calibri"/>
      <family val="2"/>
      <scheme val="minor"/>
    </font>
    <font>
      <b/>
      <sz val="18"/>
      <color theme="9" tint="-0.249977111117893"/>
      <name val="Calibri"/>
      <family val="2"/>
      <scheme val="minor"/>
    </font>
    <font>
      <sz val="10"/>
      <color theme="9" tint="-0.249977111117893"/>
      <name val="Calibri"/>
      <family val="2"/>
      <scheme val="minor"/>
    </font>
    <font>
      <sz val="8"/>
      <color theme="9" tint="-0.249977111117893"/>
      <name val="Calibri"/>
      <family val="2"/>
      <scheme val="minor"/>
    </font>
    <font>
      <b/>
      <i/>
      <sz val="8"/>
      <color theme="9" tint="-0.249977111117893"/>
      <name val="Calibri"/>
      <family val="2"/>
      <scheme val="minor"/>
    </font>
    <font>
      <sz val="8"/>
      <name val="Calibri"/>
      <family val="2"/>
      <scheme val="minor"/>
    </font>
    <font>
      <b/>
      <sz val="14"/>
      <name val="Calibri"/>
      <family val="2"/>
      <scheme val="minor"/>
    </font>
    <font>
      <u/>
      <sz val="10"/>
      <color theme="10"/>
      <name val="Arial"/>
    </font>
    <font>
      <u/>
      <sz val="10"/>
      <color theme="3" tint="0.39997558519241921"/>
      <name val="Arial"/>
      <family val="2"/>
    </font>
  </fonts>
  <fills count="4">
    <fill>
      <patternFill patternType="none"/>
    </fill>
    <fill>
      <patternFill patternType="gray125"/>
    </fill>
    <fill>
      <patternFill patternType="solid">
        <fgColor indexed="13"/>
        <bgColor indexed="64"/>
      </patternFill>
    </fill>
    <fill>
      <patternFill patternType="solid">
        <fgColor theme="4" tint="0.79998168889431442"/>
        <bgColor indexed="64"/>
      </patternFill>
    </fill>
  </fills>
  <borders count="12">
    <border>
      <left/>
      <right/>
      <top/>
      <bottom/>
      <diagonal/>
    </border>
    <border>
      <left style="thin">
        <color indexed="62"/>
      </left>
      <right/>
      <top style="thin">
        <color indexed="62"/>
      </top>
      <bottom/>
      <diagonal/>
    </border>
    <border>
      <left/>
      <right/>
      <top style="thin">
        <color indexed="62"/>
      </top>
      <bottom/>
      <diagonal/>
    </border>
    <border>
      <left/>
      <right style="thin">
        <color indexed="62"/>
      </right>
      <top style="thin">
        <color indexed="62"/>
      </top>
      <bottom/>
      <diagonal/>
    </border>
    <border>
      <left style="thin">
        <color indexed="62"/>
      </left>
      <right/>
      <top/>
      <bottom/>
      <diagonal/>
    </border>
    <border>
      <left/>
      <right style="thin">
        <color indexed="62"/>
      </right>
      <top/>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s>
  <cellStyleXfs count="2">
    <xf numFmtId="0" fontId="0" fillId="0" borderId="0"/>
    <xf numFmtId="0" fontId="21" fillId="0" borderId="0" applyNumberFormat="0" applyFill="0" applyBorder="0" applyAlignment="0" applyProtection="0">
      <alignment vertical="top"/>
      <protection locked="0"/>
    </xf>
  </cellStyleXfs>
  <cellXfs count="62">
    <xf numFmtId="0" fontId="0" fillId="0" borderId="0" xfId="0"/>
    <xf numFmtId="0" fontId="3" fillId="0" borderId="0" xfId="0" applyFont="1" applyFill="1"/>
    <xf numFmtId="0" fontId="4" fillId="0" borderId="0" xfId="0" applyFont="1" applyFill="1"/>
    <xf numFmtId="0" fontId="5" fillId="0" borderId="0" xfId="0" applyFont="1"/>
    <xf numFmtId="0" fontId="6" fillId="0" borderId="0" xfId="0" applyFont="1" applyFill="1"/>
    <xf numFmtId="0" fontId="5" fillId="0" borderId="0" xfId="0" applyFont="1" applyFill="1"/>
    <xf numFmtId="0" fontId="7" fillId="0" borderId="0" xfId="0" applyFont="1"/>
    <xf numFmtId="0" fontId="8" fillId="0" borderId="0" xfId="0" applyFont="1" applyAlignment="1">
      <alignment wrapText="1"/>
    </xf>
    <xf numFmtId="0" fontId="8" fillId="0" borderId="0" xfId="0" applyFont="1"/>
    <xf numFmtId="164" fontId="5" fillId="0" borderId="0" xfId="0" applyNumberFormat="1" applyFont="1"/>
    <xf numFmtId="164" fontId="7" fillId="0" borderId="0" xfId="0" applyNumberFormat="1" applyFont="1"/>
    <xf numFmtId="0" fontId="5" fillId="0" borderId="0" xfId="0" applyFont="1" applyAlignment="1">
      <alignment horizontal="center"/>
    </xf>
    <xf numFmtId="164" fontId="5" fillId="0" borderId="0" xfId="0" applyNumberFormat="1" applyFont="1" applyAlignment="1">
      <alignment horizontal="center"/>
    </xf>
    <xf numFmtId="0" fontId="9" fillId="0" borderId="0" xfId="0" applyFont="1"/>
    <xf numFmtId="0" fontId="10" fillId="0" borderId="0" xfId="0" applyFont="1" applyFill="1"/>
    <xf numFmtId="0" fontId="11" fillId="0" borderId="0" xfId="0" applyFont="1" applyFill="1"/>
    <xf numFmtId="164" fontId="12" fillId="3" borderId="0" xfId="0" applyNumberFormat="1" applyFont="1" applyFill="1" applyProtection="1">
      <protection locked="0"/>
    </xf>
    <xf numFmtId="0" fontId="12" fillId="0" borderId="0" xfId="0" applyFont="1"/>
    <xf numFmtId="0" fontId="12" fillId="3" borderId="0" xfId="0" applyNumberFormat="1" applyFont="1" applyFill="1" applyProtection="1">
      <protection locked="0"/>
    </xf>
    <xf numFmtId="0" fontId="5" fillId="0" borderId="0" xfId="0" applyFont="1" applyProtection="1">
      <protection hidden="1"/>
    </xf>
    <xf numFmtId="9" fontId="12" fillId="3" borderId="0" xfId="0" applyNumberFormat="1" applyFont="1" applyFill="1" applyProtection="1">
      <protection locked="0"/>
    </xf>
    <xf numFmtId="9" fontId="13" fillId="0" borderId="0" xfId="0" applyNumberFormat="1" applyFont="1"/>
    <xf numFmtId="0" fontId="14" fillId="0" borderId="0" xfId="0" applyFont="1"/>
    <xf numFmtId="0" fontId="15" fillId="0" borderId="0" xfId="0" applyFont="1"/>
    <xf numFmtId="0" fontId="16" fillId="0" borderId="0" xfId="0" applyFont="1"/>
    <xf numFmtId="9" fontId="16" fillId="0" borderId="0" xfId="0" applyNumberFormat="1" applyFont="1"/>
    <xf numFmtId="0" fontId="5" fillId="0" borderId="0" xfId="0" applyFont="1" applyBorder="1"/>
    <xf numFmtId="0" fontId="17" fillId="0" borderId="0" xfId="0" applyFont="1"/>
    <xf numFmtId="0" fontId="18" fillId="0" borderId="0" xfId="0" applyFont="1" applyAlignment="1">
      <alignment horizontal="center"/>
    </xf>
    <xf numFmtId="0" fontId="8" fillId="0" borderId="0" xfId="0" applyFont="1" applyBorder="1" applyAlignment="1">
      <alignment horizontal="center"/>
    </xf>
    <xf numFmtId="0" fontId="8" fillId="0" borderId="0" xfId="0" applyFont="1" applyFill="1" applyBorder="1" applyAlignment="1">
      <alignment horizontal="center"/>
    </xf>
    <xf numFmtId="9" fontId="5" fillId="0" borderId="0" xfId="0" applyNumberFormat="1" applyFont="1"/>
    <xf numFmtId="164" fontId="5" fillId="0" borderId="0" xfId="0" applyNumberFormat="1" applyFont="1" applyBorder="1"/>
    <xf numFmtId="0" fontId="10" fillId="0" borderId="0" xfId="0" applyFont="1"/>
    <xf numFmtId="0" fontId="19" fillId="0" borderId="0" xfId="0" applyFont="1"/>
    <xf numFmtId="49" fontId="5" fillId="0" borderId="0" xfId="0" applyNumberFormat="1" applyFont="1"/>
    <xf numFmtId="49" fontId="7"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49" fontId="5" fillId="0" borderId="0" xfId="0" applyNumberFormat="1" applyFont="1" applyAlignment="1">
      <alignment vertical="center"/>
    </xf>
    <xf numFmtId="49" fontId="7" fillId="0" borderId="1" xfId="0" applyNumberFormat="1" applyFont="1" applyBorder="1"/>
    <xf numFmtId="0" fontId="5" fillId="0" borderId="2" xfId="0" applyFont="1" applyBorder="1"/>
    <xf numFmtId="0" fontId="5" fillId="0" borderId="3" xfId="0" applyFont="1" applyBorder="1"/>
    <xf numFmtId="0" fontId="8" fillId="0" borderId="4" xfId="0" applyFont="1" applyBorder="1" applyAlignment="1">
      <alignment horizontal="center"/>
    </xf>
    <xf numFmtId="0" fontId="8" fillId="0" borderId="5" xfId="0" applyFont="1" applyBorder="1" applyAlignment="1">
      <alignment horizontal="center"/>
    </xf>
    <xf numFmtId="0" fontId="8" fillId="0" borderId="5" xfId="0" applyFont="1" applyFill="1" applyBorder="1" applyAlignment="1">
      <alignment horizontal="center"/>
    </xf>
    <xf numFmtId="0" fontId="5" fillId="0" borderId="4" xfId="0" applyFont="1" applyBorder="1"/>
    <xf numFmtId="164" fontId="5" fillId="0" borderId="5" xfId="0" applyNumberFormat="1" applyFont="1" applyBorder="1"/>
    <xf numFmtId="49" fontId="5" fillId="0" borderId="6" xfId="0" applyNumberFormat="1" applyFont="1" applyBorder="1"/>
    <xf numFmtId="0" fontId="5" fillId="0" borderId="7" xfId="0" applyFont="1" applyBorder="1"/>
    <xf numFmtId="0" fontId="5" fillId="0" borderId="8" xfId="0" applyFont="1" applyBorder="1"/>
    <xf numFmtId="0" fontId="5" fillId="3" borderId="9" xfId="0" applyFont="1" applyFill="1" applyBorder="1"/>
    <xf numFmtId="0" fontId="5" fillId="3" borderId="10" xfId="0" applyFont="1" applyFill="1" applyBorder="1"/>
    <xf numFmtId="0" fontId="5" fillId="3" borderId="11" xfId="0" applyFont="1" applyFill="1" applyBorder="1"/>
    <xf numFmtId="0" fontId="8" fillId="0" borderId="0" xfId="0" applyFont="1" applyBorder="1" applyAlignment="1">
      <alignment horizontal="center"/>
    </xf>
    <xf numFmtId="0" fontId="18" fillId="0" borderId="0" xfId="0" applyFont="1" applyAlignment="1">
      <alignment horizontal="center" wrapText="1"/>
    </xf>
    <xf numFmtId="0" fontId="16" fillId="0" borderId="0" xfId="0" applyFont="1" applyAlignment="1">
      <alignment wrapText="1"/>
    </xf>
    <xf numFmtId="49" fontId="20" fillId="2" borderId="0" xfId="0" applyNumberFormat="1" applyFont="1" applyFill="1" applyAlignment="1">
      <alignment horizontal="center" vertical="center"/>
    </xf>
    <xf numFmtId="0" fontId="20" fillId="2" borderId="0" xfId="0" applyFont="1" applyFill="1" applyAlignment="1">
      <alignment horizontal="center"/>
    </xf>
    <xf numFmtId="49" fontId="5" fillId="0" borderId="0" xfId="0" applyNumberFormat="1" applyFont="1" applyAlignment="1">
      <alignment horizontal="center"/>
    </xf>
    <xf numFmtId="0" fontId="5" fillId="0" borderId="0" xfId="0" applyFont="1" applyAlignment="1">
      <alignment horizontal="center"/>
    </xf>
    <xf numFmtId="0" fontId="22" fillId="0" borderId="0" xfId="1" applyFont="1" applyFill="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914400</xdr:colOff>
      <xdr:row>4</xdr:row>
      <xdr:rowOff>104775</xdr:rowOff>
    </xdr:to>
    <xdr:pic>
      <xdr:nvPicPr>
        <xdr:cNvPr id="1046" name="Picture 1" descr="C:\Graphics\Logos\72dpi\NEHOClogo letterhead.tif"/>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391275"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ehoc.com.au/go/cos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Y118"/>
  <sheetViews>
    <sheetView tabSelected="1" workbookViewId="0"/>
  </sheetViews>
  <sheetFormatPr defaultRowHeight="12.75"/>
  <cols>
    <col min="1" max="1" width="11.85546875" style="3" customWidth="1"/>
    <col min="2" max="2" width="10" style="3" customWidth="1"/>
    <col min="3" max="3" width="11" style="3" customWidth="1"/>
    <col min="4" max="5" width="9.140625" style="3"/>
    <col min="6" max="6" width="10.28515625" style="3" customWidth="1"/>
    <col min="7" max="8" width="9.140625" style="3"/>
    <col min="9" max="9" width="11.85546875" style="3" customWidth="1"/>
    <col min="10" max="15" width="9.140625" style="3"/>
    <col min="16" max="16" width="42.42578125" style="3" customWidth="1"/>
    <col min="17" max="16384" width="9.140625" style="3"/>
  </cols>
  <sheetData>
    <row r="1" spans="1:16" s="2" customFormat="1" ht="20.25" customHeight="1">
      <c r="A1" s="1" t="s">
        <v>27</v>
      </c>
    </row>
    <row r="2" spans="1:16">
      <c r="A2" s="3" t="s">
        <v>89</v>
      </c>
    </row>
    <row r="3" spans="1:16">
      <c r="B3" s="3" t="s">
        <v>29</v>
      </c>
    </row>
    <row r="4" spans="1:16">
      <c r="B4" s="3" t="s">
        <v>30</v>
      </c>
    </row>
    <row r="5" spans="1:16">
      <c r="B5" s="3" t="s">
        <v>31</v>
      </c>
    </row>
    <row r="7" spans="1:16">
      <c r="A7" s="3" t="s">
        <v>28</v>
      </c>
    </row>
    <row r="9" spans="1:16" s="5" customFormat="1" ht="20.25" customHeight="1">
      <c r="A9" s="4" t="s">
        <v>26</v>
      </c>
    </row>
    <row r="10" spans="1:16" s="5" customFormat="1" ht="12.75" customHeight="1">
      <c r="A10" s="61" t="s">
        <v>87</v>
      </c>
    </row>
    <row r="11" spans="1:16" ht="13.5" customHeight="1">
      <c r="A11" s="6" t="s">
        <v>82</v>
      </c>
      <c r="D11" s="7"/>
      <c r="F11" s="6" t="s">
        <v>83</v>
      </c>
      <c r="I11" s="7"/>
    </row>
    <row r="12" spans="1:16">
      <c r="A12" s="8" t="s">
        <v>4</v>
      </c>
      <c r="B12" s="8" t="s">
        <v>84</v>
      </c>
      <c r="C12" s="8" t="s">
        <v>85</v>
      </c>
      <c r="D12" s="8"/>
      <c r="F12" s="8" t="s">
        <v>4</v>
      </c>
      <c r="G12" s="8" t="s">
        <v>8</v>
      </c>
      <c r="H12" s="8" t="s">
        <v>22</v>
      </c>
      <c r="I12" s="8" t="s">
        <v>2</v>
      </c>
    </row>
    <row r="13" spans="1:16">
      <c r="A13" s="3" t="s">
        <v>5</v>
      </c>
      <c r="B13" s="9">
        <v>1.78</v>
      </c>
      <c r="C13" s="9">
        <v>1.48</v>
      </c>
      <c r="D13" s="10"/>
      <c r="F13" s="3" t="s">
        <v>5</v>
      </c>
      <c r="G13" s="9">
        <f>B13</f>
        <v>1.78</v>
      </c>
      <c r="H13" s="9">
        <v>4.54</v>
      </c>
      <c r="I13" s="10">
        <f>G13+H13</f>
        <v>6.32</v>
      </c>
    </row>
    <row r="14" spans="1:16">
      <c r="A14" s="3" t="s">
        <v>6</v>
      </c>
      <c r="B14" s="9">
        <v>3.55</v>
      </c>
      <c r="C14" s="9">
        <v>2.67</v>
      </c>
      <c r="D14" s="10"/>
      <c r="E14" s="11" t="s">
        <v>23</v>
      </c>
      <c r="F14" s="3" t="s">
        <v>6</v>
      </c>
      <c r="G14" s="9">
        <f>B14</f>
        <v>3.55</v>
      </c>
      <c r="H14" s="9">
        <v>9.08</v>
      </c>
      <c r="I14" s="10">
        <f>SUM(G14:H14)</f>
        <v>12.629999999999999</v>
      </c>
      <c r="P14" s="51" t="s">
        <v>94</v>
      </c>
    </row>
    <row r="15" spans="1:16">
      <c r="A15" s="3" t="s">
        <v>7</v>
      </c>
      <c r="B15" s="9">
        <v>7.63</v>
      </c>
      <c r="C15" s="9">
        <v>6.37</v>
      </c>
      <c r="D15" s="10"/>
      <c r="F15" s="3" t="s">
        <v>7</v>
      </c>
      <c r="G15" s="9">
        <f>B15</f>
        <v>7.63</v>
      </c>
      <c r="H15" s="9">
        <v>18.16</v>
      </c>
      <c r="I15" s="10">
        <f>SUM(G15:H15)</f>
        <v>25.79</v>
      </c>
      <c r="P15" s="52" t="s">
        <v>95</v>
      </c>
    </row>
    <row r="16" spans="1:16">
      <c r="A16" s="3" t="s">
        <v>21</v>
      </c>
      <c r="B16" s="12" t="s">
        <v>86</v>
      </c>
      <c r="C16" s="9">
        <v>14.83</v>
      </c>
      <c r="D16" s="10"/>
      <c r="F16" s="3" t="s">
        <v>21</v>
      </c>
      <c r="G16" s="9">
        <f>C16</f>
        <v>14.83</v>
      </c>
      <c r="H16" s="9">
        <v>36.32</v>
      </c>
      <c r="I16" s="10">
        <f>SUM(G16:H16)</f>
        <v>51.15</v>
      </c>
      <c r="P16" s="52" t="s">
        <v>96</v>
      </c>
    </row>
    <row r="17" spans="1:17">
      <c r="A17" s="13" t="s">
        <v>51</v>
      </c>
      <c r="P17" s="52" t="s">
        <v>98</v>
      </c>
    </row>
    <row r="18" spans="1:17">
      <c r="P18" s="52" t="s">
        <v>97</v>
      </c>
    </row>
    <row r="19" spans="1:17">
      <c r="P19" s="52" t="s">
        <v>99</v>
      </c>
    </row>
    <row r="20" spans="1:17" s="5" customFormat="1" ht="21">
      <c r="A20" s="4" t="s">
        <v>9</v>
      </c>
      <c r="F20" s="14" t="s">
        <v>11</v>
      </c>
      <c r="P20" s="53" t="s">
        <v>100</v>
      </c>
    </row>
    <row r="21" spans="1:17" s="5" customFormat="1">
      <c r="A21" s="15" t="s">
        <v>10</v>
      </c>
      <c r="E21" s="5" t="s">
        <v>17</v>
      </c>
    </row>
    <row r="22" spans="1:17">
      <c r="A22" s="6" t="s">
        <v>14</v>
      </c>
      <c r="D22" s="16">
        <v>3.55</v>
      </c>
      <c r="F22" s="17" t="s">
        <v>88</v>
      </c>
    </row>
    <row r="23" spans="1:17">
      <c r="A23" s="6" t="s">
        <v>24</v>
      </c>
      <c r="D23" s="16">
        <v>12.9</v>
      </c>
      <c r="F23" s="17" t="s">
        <v>81</v>
      </c>
    </row>
    <row r="24" spans="1:17">
      <c r="A24" s="6" t="s">
        <v>16</v>
      </c>
      <c r="D24" s="18">
        <v>20</v>
      </c>
      <c r="E24" s="19">
        <f>D24/60</f>
        <v>0.33333333333333331</v>
      </c>
      <c r="F24" s="17" t="s">
        <v>37</v>
      </c>
    </row>
    <row r="25" spans="1:17">
      <c r="A25" s="6" t="s">
        <v>13</v>
      </c>
      <c r="D25" s="16">
        <v>25</v>
      </c>
      <c r="F25" s="17" t="s">
        <v>38</v>
      </c>
    </row>
    <row r="26" spans="1:17">
      <c r="A26" s="6" t="s">
        <v>53</v>
      </c>
      <c r="D26" s="16">
        <v>3.5</v>
      </c>
      <c r="F26" s="17" t="s">
        <v>80</v>
      </c>
    </row>
    <row r="27" spans="1:17">
      <c r="A27" s="6" t="s">
        <v>15</v>
      </c>
      <c r="D27" s="20">
        <v>1</v>
      </c>
      <c r="F27" s="17" t="s">
        <v>32</v>
      </c>
    </row>
    <row r="28" spans="1:17">
      <c r="D28" s="21"/>
    </row>
    <row r="29" spans="1:17">
      <c r="A29" s="22"/>
      <c r="D29" s="21"/>
    </row>
    <row r="30" spans="1:17" ht="23.25">
      <c r="A30" s="23" t="s">
        <v>44</v>
      </c>
      <c r="B30" s="24"/>
      <c r="C30" s="24"/>
      <c r="D30" s="25"/>
      <c r="E30" s="24"/>
      <c r="F30" s="24"/>
      <c r="G30" s="24"/>
      <c r="H30" s="24"/>
      <c r="I30" s="24"/>
      <c r="J30" s="26"/>
      <c r="K30" s="26"/>
    </row>
    <row r="31" spans="1:17">
      <c r="A31" s="27" t="s">
        <v>25</v>
      </c>
      <c r="B31" s="24"/>
      <c r="C31" s="24"/>
      <c r="D31" s="24"/>
      <c r="E31" s="24"/>
      <c r="F31" s="55" t="s">
        <v>55</v>
      </c>
      <c r="G31" s="24"/>
      <c r="H31" s="24"/>
      <c r="I31" s="24"/>
      <c r="J31" s="54"/>
      <c r="K31" s="54"/>
    </row>
    <row r="32" spans="1:17">
      <c r="A32" s="28" t="s">
        <v>12</v>
      </c>
      <c r="B32" s="28" t="s">
        <v>3</v>
      </c>
      <c r="C32" s="28" t="s">
        <v>0</v>
      </c>
      <c r="D32" s="28" t="s">
        <v>1</v>
      </c>
      <c r="E32" s="28" t="s">
        <v>54</v>
      </c>
      <c r="F32" s="56"/>
      <c r="G32" s="28" t="s">
        <v>18</v>
      </c>
      <c r="H32" s="28" t="s">
        <v>19</v>
      </c>
      <c r="I32" s="28" t="s">
        <v>56</v>
      </c>
      <c r="J32" s="29"/>
      <c r="K32" s="29"/>
      <c r="M32" s="30"/>
      <c r="N32" s="30"/>
      <c r="P32" s="30"/>
      <c r="Q32" s="30"/>
    </row>
    <row r="33" spans="1:17">
      <c r="A33" s="3">
        <v>1</v>
      </c>
      <c r="B33" s="9">
        <f>$D$22</f>
        <v>3.55</v>
      </c>
      <c r="C33" s="9">
        <f>$D$23/300*A33</f>
        <v>4.3000000000000003E-2</v>
      </c>
      <c r="D33" s="9">
        <f t="shared" ref="D33:D49" si="0">$D$25/(3600/$D$24)*A33</f>
        <v>0.1388888888888889</v>
      </c>
      <c r="E33" s="9">
        <f t="shared" ref="E33:E49" si="1">$D$26*$A33</f>
        <v>3.5</v>
      </c>
      <c r="F33" s="9">
        <f>B33+C33+D33+E33</f>
        <v>7.2318888888888893</v>
      </c>
      <c r="G33" s="31">
        <f>$D$27</f>
        <v>1</v>
      </c>
      <c r="H33" s="9">
        <f>F33+F33*G33</f>
        <v>14.463777777777779</v>
      </c>
      <c r="I33" s="9">
        <f t="shared" ref="I33:I49" si="2">H33/A33</f>
        <v>14.463777777777779</v>
      </c>
      <c r="J33" s="32"/>
      <c r="K33" s="32"/>
      <c r="M33" s="9"/>
      <c r="N33" s="9"/>
      <c r="P33" s="9"/>
      <c r="Q33" s="9"/>
    </row>
    <row r="34" spans="1:17">
      <c r="A34" s="3">
        <v>2</v>
      </c>
      <c r="B34" s="9">
        <f t="shared" ref="B34:B49" si="3">$D$22</f>
        <v>3.55</v>
      </c>
      <c r="C34" s="9">
        <f t="shared" ref="C34:C49" si="4">$D$23/300*A34</f>
        <v>8.6000000000000007E-2</v>
      </c>
      <c r="D34" s="9">
        <f t="shared" si="0"/>
        <v>0.27777777777777779</v>
      </c>
      <c r="E34" s="9">
        <f t="shared" si="1"/>
        <v>7</v>
      </c>
      <c r="F34" s="9">
        <f t="shared" ref="F34:F49" si="5">B34+C34+D34+E34</f>
        <v>10.913777777777778</v>
      </c>
      <c r="G34" s="31">
        <f>$D$27</f>
        <v>1</v>
      </c>
      <c r="H34" s="9">
        <f>F34+F34*G34</f>
        <v>21.827555555555556</v>
      </c>
      <c r="I34" s="9">
        <f t="shared" si="2"/>
        <v>10.913777777777778</v>
      </c>
      <c r="J34" s="32"/>
      <c r="K34" s="32"/>
      <c r="M34" s="9"/>
      <c r="N34" s="9"/>
      <c r="P34" s="9"/>
      <c r="Q34" s="9"/>
    </row>
    <row r="35" spans="1:17">
      <c r="A35" s="3">
        <v>5</v>
      </c>
      <c r="B35" s="9">
        <f t="shared" si="3"/>
        <v>3.55</v>
      </c>
      <c r="C35" s="9">
        <f t="shared" si="4"/>
        <v>0.21500000000000002</v>
      </c>
      <c r="D35" s="9">
        <f t="shared" si="0"/>
        <v>0.69444444444444442</v>
      </c>
      <c r="E35" s="9">
        <f t="shared" si="1"/>
        <v>17.5</v>
      </c>
      <c r="F35" s="9">
        <f t="shared" si="5"/>
        <v>21.959444444444443</v>
      </c>
      <c r="G35" s="31">
        <f t="shared" ref="G35:G49" si="6">$D$27</f>
        <v>1</v>
      </c>
      <c r="H35" s="9">
        <f t="shared" ref="H35:H47" si="7">F35+F35*G35</f>
        <v>43.918888888888887</v>
      </c>
      <c r="I35" s="9">
        <f t="shared" si="2"/>
        <v>8.783777777777777</v>
      </c>
      <c r="J35" s="32"/>
      <c r="K35" s="32"/>
      <c r="M35" s="9"/>
      <c r="N35" s="9"/>
      <c r="P35" s="9"/>
      <c r="Q35" s="9"/>
    </row>
    <row r="36" spans="1:17">
      <c r="A36" s="3">
        <v>10</v>
      </c>
      <c r="B36" s="9">
        <f t="shared" si="3"/>
        <v>3.55</v>
      </c>
      <c r="C36" s="9">
        <f t="shared" si="4"/>
        <v>0.43000000000000005</v>
      </c>
      <c r="D36" s="9">
        <f t="shared" si="0"/>
        <v>1.3888888888888888</v>
      </c>
      <c r="E36" s="9">
        <f t="shared" si="1"/>
        <v>35</v>
      </c>
      <c r="F36" s="9">
        <f t="shared" si="5"/>
        <v>40.36888888888889</v>
      </c>
      <c r="G36" s="31">
        <f t="shared" si="6"/>
        <v>1</v>
      </c>
      <c r="H36" s="9">
        <f t="shared" si="7"/>
        <v>80.737777777777779</v>
      </c>
      <c r="I36" s="9">
        <f t="shared" si="2"/>
        <v>8.0737777777777779</v>
      </c>
      <c r="J36" s="32"/>
      <c r="K36" s="32"/>
      <c r="M36" s="9"/>
      <c r="N36" s="9"/>
      <c r="P36" s="9"/>
      <c r="Q36" s="9"/>
    </row>
    <row r="37" spans="1:17">
      <c r="A37" s="3">
        <v>15</v>
      </c>
      <c r="B37" s="9">
        <f t="shared" si="3"/>
        <v>3.55</v>
      </c>
      <c r="C37" s="9">
        <f t="shared" si="4"/>
        <v>0.64500000000000002</v>
      </c>
      <c r="D37" s="9">
        <f t="shared" si="0"/>
        <v>2.0833333333333335</v>
      </c>
      <c r="E37" s="9">
        <f t="shared" si="1"/>
        <v>52.5</v>
      </c>
      <c r="F37" s="9">
        <f t="shared" si="5"/>
        <v>58.778333333333336</v>
      </c>
      <c r="G37" s="31">
        <f t="shared" si="6"/>
        <v>1</v>
      </c>
      <c r="H37" s="9">
        <f t="shared" si="7"/>
        <v>117.55666666666667</v>
      </c>
      <c r="I37" s="9">
        <f t="shared" si="2"/>
        <v>7.8371111111111116</v>
      </c>
      <c r="J37" s="32"/>
      <c r="K37" s="32"/>
      <c r="M37" s="9"/>
      <c r="N37" s="9"/>
      <c r="P37" s="9"/>
      <c r="Q37" s="9"/>
    </row>
    <row r="38" spans="1:17">
      <c r="A38" s="3">
        <v>20</v>
      </c>
      <c r="B38" s="9">
        <f t="shared" si="3"/>
        <v>3.55</v>
      </c>
      <c r="C38" s="9">
        <f t="shared" si="4"/>
        <v>0.8600000000000001</v>
      </c>
      <c r="D38" s="9">
        <f t="shared" si="0"/>
        <v>2.7777777777777777</v>
      </c>
      <c r="E38" s="9">
        <f t="shared" si="1"/>
        <v>70</v>
      </c>
      <c r="F38" s="9">
        <f t="shared" si="5"/>
        <v>77.187777777777782</v>
      </c>
      <c r="G38" s="31">
        <f t="shared" si="6"/>
        <v>1</v>
      </c>
      <c r="H38" s="9">
        <f t="shared" si="7"/>
        <v>154.37555555555556</v>
      </c>
      <c r="I38" s="9">
        <f t="shared" si="2"/>
        <v>7.7187777777777784</v>
      </c>
      <c r="J38" s="32"/>
      <c r="K38" s="32"/>
      <c r="M38" s="9"/>
      <c r="N38" s="9"/>
      <c r="P38" s="9"/>
      <c r="Q38" s="9"/>
    </row>
    <row r="39" spans="1:17">
      <c r="A39" s="3">
        <v>25</v>
      </c>
      <c r="B39" s="9">
        <f t="shared" si="3"/>
        <v>3.55</v>
      </c>
      <c r="C39" s="9">
        <f t="shared" si="4"/>
        <v>1.0750000000000002</v>
      </c>
      <c r="D39" s="9">
        <f t="shared" si="0"/>
        <v>3.4722222222222223</v>
      </c>
      <c r="E39" s="9">
        <f t="shared" si="1"/>
        <v>87.5</v>
      </c>
      <c r="F39" s="9">
        <f t="shared" si="5"/>
        <v>95.597222222222229</v>
      </c>
      <c r="G39" s="31">
        <f t="shared" si="6"/>
        <v>1</v>
      </c>
      <c r="H39" s="9">
        <f t="shared" si="7"/>
        <v>191.19444444444446</v>
      </c>
      <c r="I39" s="9">
        <f t="shared" si="2"/>
        <v>7.6477777777777787</v>
      </c>
      <c r="J39" s="32"/>
      <c r="K39" s="32"/>
      <c r="M39" s="9"/>
      <c r="N39" s="9"/>
      <c r="P39" s="9"/>
      <c r="Q39" s="9"/>
    </row>
    <row r="40" spans="1:17">
      <c r="A40" s="3">
        <v>30</v>
      </c>
      <c r="B40" s="9">
        <f t="shared" si="3"/>
        <v>3.55</v>
      </c>
      <c r="C40" s="9">
        <f t="shared" si="4"/>
        <v>1.29</v>
      </c>
      <c r="D40" s="9">
        <f t="shared" si="0"/>
        <v>4.166666666666667</v>
      </c>
      <c r="E40" s="9">
        <f t="shared" si="1"/>
        <v>105</v>
      </c>
      <c r="F40" s="9">
        <f t="shared" si="5"/>
        <v>114.00666666666666</v>
      </c>
      <c r="G40" s="31">
        <f t="shared" si="6"/>
        <v>1</v>
      </c>
      <c r="H40" s="9">
        <f t="shared" si="7"/>
        <v>228.01333333333332</v>
      </c>
      <c r="I40" s="9">
        <f t="shared" si="2"/>
        <v>7.6004444444444443</v>
      </c>
      <c r="J40" s="32"/>
      <c r="K40" s="32"/>
      <c r="M40" s="9"/>
      <c r="N40" s="9"/>
      <c r="P40" s="9"/>
      <c r="Q40" s="9"/>
    </row>
    <row r="41" spans="1:17">
      <c r="A41" s="3">
        <v>40</v>
      </c>
      <c r="B41" s="9">
        <f t="shared" si="3"/>
        <v>3.55</v>
      </c>
      <c r="C41" s="9">
        <f t="shared" si="4"/>
        <v>1.7200000000000002</v>
      </c>
      <c r="D41" s="9">
        <f t="shared" si="0"/>
        <v>5.5555555555555554</v>
      </c>
      <c r="E41" s="9">
        <f t="shared" si="1"/>
        <v>140</v>
      </c>
      <c r="F41" s="9">
        <f t="shared" si="5"/>
        <v>150.82555555555555</v>
      </c>
      <c r="G41" s="31">
        <f t="shared" si="6"/>
        <v>1</v>
      </c>
      <c r="H41" s="9">
        <f t="shared" si="7"/>
        <v>301.65111111111111</v>
      </c>
      <c r="I41" s="9">
        <f t="shared" si="2"/>
        <v>7.5412777777777773</v>
      </c>
      <c r="J41" s="32"/>
      <c r="K41" s="32"/>
      <c r="M41" s="9"/>
      <c r="N41" s="9"/>
      <c r="P41" s="9"/>
      <c r="Q41" s="9"/>
    </row>
    <row r="42" spans="1:17">
      <c r="A42" s="3">
        <v>50</v>
      </c>
      <c r="B42" s="9">
        <f t="shared" si="3"/>
        <v>3.55</v>
      </c>
      <c r="C42" s="9">
        <f t="shared" si="4"/>
        <v>2.1500000000000004</v>
      </c>
      <c r="D42" s="9">
        <f t="shared" si="0"/>
        <v>6.9444444444444446</v>
      </c>
      <c r="E42" s="9">
        <f t="shared" si="1"/>
        <v>175</v>
      </c>
      <c r="F42" s="9">
        <f t="shared" si="5"/>
        <v>187.64444444444445</v>
      </c>
      <c r="G42" s="31">
        <f t="shared" si="6"/>
        <v>1</v>
      </c>
      <c r="H42" s="9">
        <f t="shared" si="7"/>
        <v>375.28888888888889</v>
      </c>
      <c r="I42" s="9">
        <f t="shared" si="2"/>
        <v>7.5057777777777774</v>
      </c>
      <c r="J42" s="32"/>
      <c r="K42" s="32"/>
      <c r="M42" s="9"/>
      <c r="N42" s="9"/>
      <c r="P42" s="9"/>
      <c r="Q42" s="9"/>
    </row>
    <row r="43" spans="1:17">
      <c r="A43" s="3">
        <v>60</v>
      </c>
      <c r="B43" s="9">
        <f t="shared" si="3"/>
        <v>3.55</v>
      </c>
      <c r="C43" s="9">
        <f t="shared" si="4"/>
        <v>2.58</v>
      </c>
      <c r="D43" s="9">
        <f t="shared" si="0"/>
        <v>8.3333333333333339</v>
      </c>
      <c r="E43" s="9">
        <f t="shared" si="1"/>
        <v>210</v>
      </c>
      <c r="F43" s="9">
        <f t="shared" si="5"/>
        <v>224.46333333333334</v>
      </c>
      <c r="G43" s="31">
        <f t="shared" si="6"/>
        <v>1</v>
      </c>
      <c r="H43" s="9">
        <f t="shared" si="7"/>
        <v>448.92666666666668</v>
      </c>
      <c r="I43" s="9">
        <f t="shared" si="2"/>
        <v>7.4821111111111112</v>
      </c>
      <c r="J43" s="32"/>
      <c r="K43" s="32"/>
      <c r="M43" s="9"/>
      <c r="N43" s="9"/>
      <c r="P43" s="9"/>
      <c r="Q43" s="9"/>
    </row>
    <row r="44" spans="1:17">
      <c r="A44" s="3">
        <v>70</v>
      </c>
      <c r="B44" s="9">
        <f t="shared" si="3"/>
        <v>3.55</v>
      </c>
      <c r="C44" s="9">
        <f t="shared" si="4"/>
        <v>3.0100000000000002</v>
      </c>
      <c r="D44" s="9">
        <f t="shared" si="0"/>
        <v>9.7222222222222232</v>
      </c>
      <c r="E44" s="9">
        <f t="shared" si="1"/>
        <v>245</v>
      </c>
      <c r="F44" s="9">
        <f t="shared" si="5"/>
        <v>261.28222222222223</v>
      </c>
      <c r="G44" s="31">
        <f t="shared" si="6"/>
        <v>1</v>
      </c>
      <c r="H44" s="9">
        <f t="shared" si="7"/>
        <v>522.56444444444446</v>
      </c>
      <c r="I44" s="9">
        <f t="shared" si="2"/>
        <v>7.4652063492063494</v>
      </c>
      <c r="J44" s="32"/>
      <c r="K44" s="32"/>
      <c r="M44" s="9"/>
      <c r="N44" s="9"/>
      <c r="P44" s="9"/>
      <c r="Q44" s="9"/>
    </row>
    <row r="45" spans="1:17">
      <c r="A45" s="3">
        <v>80</v>
      </c>
      <c r="B45" s="9">
        <f t="shared" si="3"/>
        <v>3.55</v>
      </c>
      <c r="C45" s="9">
        <f t="shared" si="4"/>
        <v>3.4400000000000004</v>
      </c>
      <c r="D45" s="9">
        <f t="shared" si="0"/>
        <v>11.111111111111111</v>
      </c>
      <c r="E45" s="9">
        <f t="shared" si="1"/>
        <v>280</v>
      </c>
      <c r="F45" s="9">
        <f t="shared" si="5"/>
        <v>298.10111111111109</v>
      </c>
      <c r="G45" s="31">
        <f t="shared" si="6"/>
        <v>1</v>
      </c>
      <c r="H45" s="9">
        <f t="shared" si="7"/>
        <v>596.20222222222219</v>
      </c>
      <c r="I45" s="9">
        <f t="shared" si="2"/>
        <v>7.4525277777777772</v>
      </c>
      <c r="J45" s="32"/>
      <c r="K45" s="32"/>
      <c r="M45" s="9"/>
      <c r="N45" s="9"/>
      <c r="P45" s="9"/>
      <c r="Q45" s="9"/>
    </row>
    <row r="46" spans="1:17">
      <c r="A46" s="3">
        <v>90</v>
      </c>
      <c r="B46" s="9">
        <f t="shared" si="3"/>
        <v>3.55</v>
      </c>
      <c r="C46" s="9">
        <f t="shared" si="4"/>
        <v>3.87</v>
      </c>
      <c r="D46" s="9">
        <f t="shared" si="0"/>
        <v>12.5</v>
      </c>
      <c r="E46" s="9">
        <f t="shared" si="1"/>
        <v>315</v>
      </c>
      <c r="F46" s="9">
        <f t="shared" si="5"/>
        <v>334.92</v>
      </c>
      <c r="G46" s="31">
        <f t="shared" si="6"/>
        <v>1</v>
      </c>
      <c r="H46" s="9">
        <f t="shared" si="7"/>
        <v>669.84</v>
      </c>
      <c r="I46" s="9">
        <f t="shared" si="2"/>
        <v>7.4426666666666668</v>
      </c>
      <c r="J46" s="32"/>
      <c r="K46" s="32"/>
      <c r="M46" s="9"/>
      <c r="N46" s="9"/>
      <c r="P46" s="9"/>
      <c r="Q46" s="9"/>
    </row>
    <row r="47" spans="1:17">
      <c r="A47" s="3">
        <v>100</v>
      </c>
      <c r="B47" s="9">
        <f t="shared" si="3"/>
        <v>3.55</v>
      </c>
      <c r="C47" s="9">
        <f t="shared" si="4"/>
        <v>4.3000000000000007</v>
      </c>
      <c r="D47" s="9">
        <f t="shared" si="0"/>
        <v>13.888888888888889</v>
      </c>
      <c r="E47" s="9">
        <f t="shared" si="1"/>
        <v>350</v>
      </c>
      <c r="F47" s="9">
        <f t="shared" si="5"/>
        <v>371.73888888888888</v>
      </c>
      <c r="G47" s="31">
        <f t="shared" si="6"/>
        <v>1</v>
      </c>
      <c r="H47" s="9">
        <f t="shared" si="7"/>
        <v>743.47777777777776</v>
      </c>
      <c r="I47" s="9">
        <f t="shared" si="2"/>
        <v>7.4347777777777777</v>
      </c>
      <c r="J47" s="32"/>
      <c r="K47" s="32"/>
      <c r="M47" s="9"/>
      <c r="N47" s="9"/>
      <c r="P47" s="9"/>
      <c r="Q47" s="9"/>
    </row>
    <row r="48" spans="1:17">
      <c r="A48" s="3">
        <v>150</v>
      </c>
      <c r="B48" s="9">
        <f t="shared" si="3"/>
        <v>3.55</v>
      </c>
      <c r="C48" s="9">
        <f t="shared" si="4"/>
        <v>6.45</v>
      </c>
      <c r="D48" s="9">
        <f t="shared" si="0"/>
        <v>20.833333333333336</v>
      </c>
      <c r="E48" s="9">
        <f t="shared" si="1"/>
        <v>525</v>
      </c>
      <c r="F48" s="9">
        <f t="shared" si="5"/>
        <v>555.83333333333337</v>
      </c>
      <c r="G48" s="31">
        <f t="shared" si="6"/>
        <v>1</v>
      </c>
      <c r="H48" s="9">
        <f>F48+F48*G48</f>
        <v>1111.6666666666667</v>
      </c>
      <c r="I48" s="9">
        <f t="shared" si="2"/>
        <v>7.4111111111111114</v>
      </c>
      <c r="J48" s="32"/>
      <c r="K48" s="32"/>
      <c r="M48" s="9"/>
      <c r="N48" s="9"/>
      <c r="P48" s="9"/>
      <c r="Q48" s="9"/>
    </row>
    <row r="49" spans="1:25">
      <c r="A49" s="3">
        <v>200</v>
      </c>
      <c r="B49" s="9">
        <f t="shared" si="3"/>
        <v>3.55</v>
      </c>
      <c r="C49" s="9">
        <f t="shared" si="4"/>
        <v>8.6000000000000014</v>
      </c>
      <c r="D49" s="9">
        <f t="shared" si="0"/>
        <v>27.777777777777779</v>
      </c>
      <c r="E49" s="9">
        <f t="shared" si="1"/>
        <v>700</v>
      </c>
      <c r="F49" s="9">
        <f t="shared" si="5"/>
        <v>739.92777777777781</v>
      </c>
      <c r="G49" s="31">
        <f t="shared" si="6"/>
        <v>1</v>
      </c>
      <c r="H49" s="9">
        <f>F49+F49*G49</f>
        <v>1479.8555555555556</v>
      </c>
      <c r="I49" s="9">
        <f t="shared" si="2"/>
        <v>7.3992777777777778</v>
      </c>
      <c r="J49" s="32"/>
      <c r="K49" s="32"/>
      <c r="M49" s="9"/>
      <c r="N49" s="9"/>
      <c r="P49" s="9"/>
      <c r="Q49" s="9"/>
    </row>
    <row r="50" spans="1:25">
      <c r="B50" s="9"/>
      <c r="C50" s="9"/>
      <c r="J50" s="26"/>
      <c r="K50" s="26"/>
    </row>
    <row r="52" spans="1:25" ht="23.25">
      <c r="A52" s="23" t="s">
        <v>45</v>
      </c>
      <c r="D52" s="21"/>
    </row>
    <row r="53" spans="1:25">
      <c r="A53" s="33" t="s">
        <v>41</v>
      </c>
      <c r="D53" s="21"/>
    </row>
    <row r="54" spans="1:25">
      <c r="A54" s="6" t="s">
        <v>14</v>
      </c>
      <c r="D54" s="16">
        <v>3.55</v>
      </c>
      <c r="F54" s="17" t="s">
        <v>88</v>
      </c>
    </row>
    <row r="55" spans="1:25">
      <c r="A55" s="6" t="s">
        <v>42</v>
      </c>
      <c r="D55" s="18">
        <v>4</v>
      </c>
      <c r="F55" s="17" t="s">
        <v>43</v>
      </c>
    </row>
    <row r="56" spans="1:25">
      <c r="A56" s="6" t="s">
        <v>24</v>
      </c>
      <c r="D56" s="16">
        <v>12.9</v>
      </c>
      <c r="F56" s="17" t="s">
        <v>36</v>
      </c>
    </row>
    <row r="57" spans="1:25">
      <c r="A57" s="6" t="s">
        <v>52</v>
      </c>
      <c r="D57" s="18">
        <v>20</v>
      </c>
      <c r="E57" s="19">
        <f>D57/60</f>
        <v>0.33333333333333331</v>
      </c>
      <c r="F57" s="17" t="s">
        <v>50</v>
      </c>
    </row>
    <row r="58" spans="1:25">
      <c r="A58" s="6" t="s">
        <v>13</v>
      </c>
      <c r="D58" s="16">
        <v>25</v>
      </c>
      <c r="F58" s="17" t="s">
        <v>38</v>
      </c>
    </row>
    <row r="59" spans="1:25">
      <c r="A59" s="6" t="s">
        <v>53</v>
      </c>
      <c r="D59" s="16">
        <v>3.5</v>
      </c>
      <c r="F59" s="17" t="s">
        <v>80</v>
      </c>
    </row>
    <row r="60" spans="1:25">
      <c r="A60" s="6" t="s">
        <v>15</v>
      </c>
      <c r="D60" s="20">
        <v>1</v>
      </c>
      <c r="F60" s="17" t="s">
        <v>32</v>
      </c>
    </row>
    <row r="61" spans="1:25">
      <c r="A61" s="22"/>
      <c r="D61" s="21"/>
      <c r="J61" s="26"/>
      <c r="K61" s="26"/>
    </row>
    <row r="62" spans="1:25">
      <c r="A62" s="22"/>
      <c r="D62" s="21"/>
      <c r="J62" s="26"/>
      <c r="K62" s="26"/>
    </row>
    <row r="63" spans="1:25">
      <c r="A63" s="27" t="s">
        <v>25</v>
      </c>
      <c r="B63" s="24"/>
      <c r="C63" s="24"/>
      <c r="D63" s="24"/>
      <c r="E63" s="24"/>
      <c r="F63" s="55" t="s">
        <v>55</v>
      </c>
      <c r="G63" s="24"/>
      <c r="H63" s="24"/>
      <c r="I63" s="24"/>
      <c r="J63" s="54"/>
      <c r="K63" s="54"/>
    </row>
    <row r="64" spans="1:25">
      <c r="A64" s="28" t="s">
        <v>12</v>
      </c>
      <c r="B64" s="28" t="s">
        <v>3</v>
      </c>
      <c r="C64" s="28" t="s">
        <v>0</v>
      </c>
      <c r="D64" s="28" t="s">
        <v>1</v>
      </c>
      <c r="E64" s="28" t="s">
        <v>54</v>
      </c>
      <c r="F64" s="56"/>
      <c r="G64" s="28" t="s">
        <v>18</v>
      </c>
      <c r="H64" s="28" t="s">
        <v>19</v>
      </c>
      <c r="I64" s="28" t="s">
        <v>56</v>
      </c>
      <c r="J64" s="29"/>
      <c r="K64" s="29"/>
      <c r="M64" s="30"/>
      <c r="N64" s="30"/>
      <c r="O64" s="30"/>
      <c r="P64" s="30"/>
      <c r="Q64" s="30"/>
      <c r="R64" s="30"/>
      <c r="T64" s="30"/>
      <c r="U64" s="30"/>
      <c r="V64" s="30"/>
      <c r="W64" s="30"/>
      <c r="X64" s="30"/>
      <c r="Y64" s="30"/>
    </row>
    <row r="65" spans="1:25">
      <c r="A65" s="3">
        <v>1</v>
      </c>
      <c r="B65" s="9">
        <f>$D$54*$D$55</f>
        <v>14.2</v>
      </c>
      <c r="C65" s="9">
        <f t="shared" ref="C65:C81" si="8">$D$56/300*A65*$D$55</f>
        <v>0.17200000000000001</v>
      </c>
      <c r="D65" s="9">
        <f t="shared" ref="D65:D81" si="9">$D$58/(3600/$D$57)*$D$55*A65</f>
        <v>0.55555555555555558</v>
      </c>
      <c r="E65" s="9">
        <f>$D$59*$A65</f>
        <v>3.5</v>
      </c>
      <c r="F65" s="9">
        <f>B65+C65+D65+E65</f>
        <v>18.427555555555557</v>
      </c>
      <c r="G65" s="31">
        <f>$D$60</f>
        <v>1</v>
      </c>
      <c r="H65" s="9">
        <f>F65+F65*G65</f>
        <v>36.855111111111114</v>
      </c>
      <c r="I65" s="9">
        <f t="shared" ref="I65:I81" si="10">H65/A65</f>
        <v>36.855111111111114</v>
      </c>
      <c r="J65" s="32"/>
      <c r="K65" s="32"/>
      <c r="M65" s="9"/>
      <c r="N65" s="9"/>
      <c r="O65" s="9"/>
      <c r="P65" s="9"/>
      <c r="Q65" s="9"/>
      <c r="R65" s="9"/>
      <c r="T65" s="9"/>
      <c r="U65" s="9"/>
      <c r="V65" s="9"/>
      <c r="W65" s="9"/>
      <c r="X65" s="9"/>
      <c r="Y65" s="9"/>
    </row>
    <row r="66" spans="1:25">
      <c r="A66" s="3">
        <v>2</v>
      </c>
      <c r="B66" s="9">
        <f t="shared" ref="B66:B81" si="11">$D$54*$D$55</f>
        <v>14.2</v>
      </c>
      <c r="C66" s="9">
        <f t="shared" si="8"/>
        <v>0.34400000000000003</v>
      </c>
      <c r="D66" s="9">
        <f t="shared" si="9"/>
        <v>1.1111111111111112</v>
      </c>
      <c r="E66" s="9">
        <f t="shared" ref="E66:E81" si="12">$D$59*$A66</f>
        <v>7</v>
      </c>
      <c r="F66" s="9">
        <f t="shared" ref="F66:F81" si="13">B66+C66+D66+E66</f>
        <v>22.655111111111111</v>
      </c>
      <c r="G66" s="31">
        <f t="shared" ref="G66:G81" si="14">$D$60</f>
        <v>1</v>
      </c>
      <c r="H66" s="9">
        <f>F66+F66*G66</f>
        <v>45.310222222222222</v>
      </c>
      <c r="I66" s="9">
        <f t="shared" si="10"/>
        <v>22.655111111111111</v>
      </c>
      <c r="J66" s="32"/>
      <c r="K66" s="32"/>
      <c r="M66" s="9"/>
      <c r="N66" s="9"/>
      <c r="O66" s="9"/>
      <c r="P66" s="9"/>
      <c r="Q66" s="9"/>
      <c r="R66" s="9"/>
      <c r="T66" s="9"/>
      <c r="U66" s="9"/>
      <c r="V66" s="9"/>
      <c r="W66" s="9"/>
      <c r="X66" s="9"/>
      <c r="Y66" s="9"/>
    </row>
    <row r="67" spans="1:25">
      <c r="A67" s="3">
        <v>5</v>
      </c>
      <c r="B67" s="9">
        <f t="shared" si="11"/>
        <v>14.2</v>
      </c>
      <c r="C67" s="9">
        <f t="shared" si="8"/>
        <v>0.8600000000000001</v>
      </c>
      <c r="D67" s="9">
        <f t="shared" si="9"/>
        <v>2.7777777777777777</v>
      </c>
      <c r="E67" s="9">
        <f t="shared" si="12"/>
        <v>17.5</v>
      </c>
      <c r="F67" s="9">
        <f t="shared" si="13"/>
        <v>35.337777777777774</v>
      </c>
      <c r="G67" s="31">
        <f t="shared" si="14"/>
        <v>1</v>
      </c>
      <c r="H67" s="9">
        <f t="shared" ref="H67:H80" si="15">F67+F67*G67</f>
        <v>70.675555555555547</v>
      </c>
      <c r="I67" s="9">
        <f t="shared" si="10"/>
        <v>14.13511111111111</v>
      </c>
      <c r="J67" s="32"/>
      <c r="K67" s="32"/>
      <c r="M67" s="9"/>
      <c r="N67" s="9"/>
      <c r="O67" s="9"/>
      <c r="P67" s="9"/>
      <c r="Q67" s="9"/>
      <c r="R67" s="9"/>
      <c r="T67" s="9"/>
      <c r="U67" s="9"/>
      <c r="V67" s="9"/>
      <c r="W67" s="9"/>
      <c r="X67" s="9"/>
      <c r="Y67" s="9"/>
    </row>
    <row r="68" spans="1:25">
      <c r="A68" s="3">
        <v>10</v>
      </c>
      <c r="B68" s="9">
        <f t="shared" si="11"/>
        <v>14.2</v>
      </c>
      <c r="C68" s="9">
        <f t="shared" si="8"/>
        <v>1.7200000000000002</v>
      </c>
      <c r="D68" s="9">
        <f t="shared" si="9"/>
        <v>5.5555555555555554</v>
      </c>
      <c r="E68" s="9">
        <f t="shared" si="12"/>
        <v>35</v>
      </c>
      <c r="F68" s="9">
        <f t="shared" si="13"/>
        <v>56.475555555555559</v>
      </c>
      <c r="G68" s="31">
        <f t="shared" si="14"/>
        <v>1</v>
      </c>
      <c r="H68" s="9">
        <f t="shared" si="15"/>
        <v>112.95111111111112</v>
      </c>
      <c r="I68" s="9">
        <f t="shared" si="10"/>
        <v>11.295111111111112</v>
      </c>
      <c r="J68" s="32"/>
      <c r="K68" s="32"/>
      <c r="M68" s="9"/>
      <c r="N68" s="9"/>
      <c r="O68" s="9"/>
      <c r="P68" s="9"/>
      <c r="Q68" s="9"/>
      <c r="R68" s="9"/>
      <c r="T68" s="9"/>
      <c r="U68" s="9"/>
      <c r="V68" s="9"/>
      <c r="W68" s="9"/>
      <c r="X68" s="9"/>
      <c r="Y68" s="9"/>
    </row>
    <row r="69" spans="1:25">
      <c r="A69" s="3">
        <v>15</v>
      </c>
      <c r="B69" s="9">
        <f t="shared" si="11"/>
        <v>14.2</v>
      </c>
      <c r="C69" s="9">
        <f t="shared" si="8"/>
        <v>2.58</v>
      </c>
      <c r="D69" s="9">
        <f t="shared" si="9"/>
        <v>8.3333333333333339</v>
      </c>
      <c r="E69" s="9">
        <f t="shared" si="12"/>
        <v>52.5</v>
      </c>
      <c r="F69" s="9">
        <f t="shared" si="13"/>
        <v>77.613333333333344</v>
      </c>
      <c r="G69" s="31">
        <f t="shared" si="14"/>
        <v>1</v>
      </c>
      <c r="H69" s="9">
        <f t="shared" si="15"/>
        <v>155.22666666666669</v>
      </c>
      <c r="I69" s="9">
        <f t="shared" si="10"/>
        <v>10.348444444444446</v>
      </c>
      <c r="J69" s="32"/>
      <c r="K69" s="32"/>
      <c r="M69" s="9"/>
      <c r="N69" s="9"/>
      <c r="O69" s="9"/>
      <c r="P69" s="9"/>
      <c r="Q69" s="9"/>
      <c r="R69" s="9"/>
      <c r="T69" s="9"/>
      <c r="U69" s="9"/>
      <c r="V69" s="9"/>
      <c r="W69" s="9"/>
      <c r="X69" s="9"/>
      <c r="Y69" s="9"/>
    </row>
    <row r="70" spans="1:25">
      <c r="A70" s="3">
        <v>20</v>
      </c>
      <c r="B70" s="9">
        <f t="shared" si="11"/>
        <v>14.2</v>
      </c>
      <c r="C70" s="9">
        <f t="shared" si="8"/>
        <v>3.4400000000000004</v>
      </c>
      <c r="D70" s="9">
        <f t="shared" si="9"/>
        <v>11.111111111111111</v>
      </c>
      <c r="E70" s="9">
        <f t="shared" si="12"/>
        <v>70</v>
      </c>
      <c r="F70" s="9">
        <f t="shared" si="13"/>
        <v>98.751111111111115</v>
      </c>
      <c r="G70" s="31">
        <f t="shared" si="14"/>
        <v>1</v>
      </c>
      <c r="H70" s="9">
        <f t="shared" si="15"/>
        <v>197.50222222222223</v>
      </c>
      <c r="I70" s="9">
        <f t="shared" si="10"/>
        <v>9.8751111111111118</v>
      </c>
      <c r="J70" s="32"/>
      <c r="K70" s="32"/>
      <c r="M70" s="9"/>
      <c r="N70" s="9"/>
      <c r="O70" s="9"/>
      <c r="P70" s="9"/>
      <c r="Q70" s="9"/>
      <c r="R70" s="9"/>
      <c r="T70" s="9"/>
      <c r="U70" s="9"/>
      <c r="V70" s="9"/>
      <c r="W70" s="9"/>
      <c r="X70" s="9"/>
      <c r="Y70" s="9"/>
    </row>
    <row r="71" spans="1:25">
      <c r="A71" s="3">
        <v>25</v>
      </c>
      <c r="B71" s="9">
        <f t="shared" si="11"/>
        <v>14.2</v>
      </c>
      <c r="C71" s="9">
        <f t="shared" si="8"/>
        <v>4.3000000000000007</v>
      </c>
      <c r="D71" s="9">
        <f t="shared" si="9"/>
        <v>13.888888888888889</v>
      </c>
      <c r="E71" s="9">
        <f t="shared" si="12"/>
        <v>87.5</v>
      </c>
      <c r="F71" s="9">
        <f t="shared" si="13"/>
        <v>119.88888888888889</v>
      </c>
      <c r="G71" s="31">
        <f t="shared" si="14"/>
        <v>1</v>
      </c>
      <c r="H71" s="9">
        <f t="shared" si="15"/>
        <v>239.77777777777777</v>
      </c>
      <c r="I71" s="9">
        <f t="shared" si="10"/>
        <v>9.5911111111111111</v>
      </c>
      <c r="J71" s="32"/>
      <c r="K71" s="32"/>
      <c r="M71" s="9"/>
      <c r="N71" s="9"/>
      <c r="O71" s="9"/>
      <c r="P71" s="9"/>
      <c r="Q71" s="9"/>
      <c r="R71" s="9"/>
      <c r="T71" s="9"/>
      <c r="U71" s="9"/>
      <c r="V71" s="9"/>
      <c r="W71" s="9"/>
      <c r="X71" s="9"/>
      <c r="Y71" s="9"/>
    </row>
    <row r="72" spans="1:25">
      <c r="A72" s="3">
        <v>30</v>
      </c>
      <c r="B72" s="9">
        <f t="shared" si="11"/>
        <v>14.2</v>
      </c>
      <c r="C72" s="9">
        <f t="shared" si="8"/>
        <v>5.16</v>
      </c>
      <c r="D72" s="9">
        <f t="shared" si="9"/>
        <v>16.666666666666668</v>
      </c>
      <c r="E72" s="9">
        <f t="shared" si="12"/>
        <v>105</v>
      </c>
      <c r="F72" s="9">
        <f t="shared" si="13"/>
        <v>141.02666666666667</v>
      </c>
      <c r="G72" s="31">
        <f t="shared" si="14"/>
        <v>1</v>
      </c>
      <c r="H72" s="9">
        <f t="shared" si="15"/>
        <v>282.05333333333334</v>
      </c>
      <c r="I72" s="9">
        <f t="shared" si="10"/>
        <v>9.4017777777777773</v>
      </c>
      <c r="J72" s="32"/>
      <c r="K72" s="32"/>
      <c r="M72" s="9"/>
      <c r="N72" s="9"/>
      <c r="O72" s="9"/>
      <c r="P72" s="9"/>
      <c r="Q72" s="9"/>
      <c r="R72" s="9"/>
      <c r="T72" s="9"/>
      <c r="U72" s="9"/>
      <c r="V72" s="9"/>
      <c r="W72" s="9"/>
      <c r="X72" s="9"/>
      <c r="Y72" s="9"/>
    </row>
    <row r="73" spans="1:25">
      <c r="A73" s="3">
        <v>40</v>
      </c>
      <c r="B73" s="9">
        <f t="shared" si="11"/>
        <v>14.2</v>
      </c>
      <c r="C73" s="9">
        <f t="shared" si="8"/>
        <v>6.8800000000000008</v>
      </c>
      <c r="D73" s="9">
        <f t="shared" si="9"/>
        <v>22.222222222222221</v>
      </c>
      <c r="E73" s="9">
        <f t="shared" si="12"/>
        <v>140</v>
      </c>
      <c r="F73" s="9">
        <f t="shared" si="13"/>
        <v>183.30222222222221</v>
      </c>
      <c r="G73" s="31">
        <f t="shared" si="14"/>
        <v>1</v>
      </c>
      <c r="H73" s="9">
        <f t="shared" si="15"/>
        <v>366.60444444444443</v>
      </c>
      <c r="I73" s="9">
        <f t="shared" si="10"/>
        <v>9.165111111111111</v>
      </c>
      <c r="J73" s="32"/>
      <c r="K73" s="32"/>
      <c r="M73" s="9"/>
      <c r="N73" s="9"/>
      <c r="O73" s="9"/>
      <c r="P73" s="9"/>
      <c r="Q73" s="9"/>
      <c r="R73" s="9"/>
      <c r="T73" s="9"/>
      <c r="U73" s="9"/>
      <c r="V73" s="9"/>
      <c r="W73" s="9"/>
      <c r="X73" s="9"/>
      <c r="Y73" s="9"/>
    </row>
    <row r="74" spans="1:25">
      <c r="A74" s="3">
        <v>50</v>
      </c>
      <c r="B74" s="9">
        <f t="shared" si="11"/>
        <v>14.2</v>
      </c>
      <c r="C74" s="9">
        <f t="shared" si="8"/>
        <v>8.6000000000000014</v>
      </c>
      <c r="D74" s="9">
        <f t="shared" si="9"/>
        <v>27.777777777777779</v>
      </c>
      <c r="E74" s="9">
        <f t="shared" si="12"/>
        <v>175</v>
      </c>
      <c r="F74" s="9">
        <f t="shared" si="13"/>
        <v>225.57777777777778</v>
      </c>
      <c r="G74" s="31">
        <f t="shared" si="14"/>
        <v>1</v>
      </c>
      <c r="H74" s="9">
        <f t="shared" si="15"/>
        <v>451.15555555555557</v>
      </c>
      <c r="I74" s="9">
        <f t="shared" si="10"/>
        <v>9.0231111111111115</v>
      </c>
      <c r="J74" s="32"/>
      <c r="K74" s="32"/>
      <c r="M74" s="9"/>
      <c r="N74" s="9"/>
      <c r="O74" s="9"/>
      <c r="P74" s="9"/>
      <c r="Q74" s="9"/>
      <c r="R74" s="9"/>
      <c r="T74" s="9"/>
      <c r="U74" s="9"/>
      <c r="V74" s="9"/>
      <c r="W74" s="9"/>
      <c r="X74" s="9"/>
      <c r="Y74" s="9"/>
    </row>
    <row r="75" spans="1:25">
      <c r="A75" s="3">
        <v>60</v>
      </c>
      <c r="B75" s="9">
        <f t="shared" si="11"/>
        <v>14.2</v>
      </c>
      <c r="C75" s="9">
        <f t="shared" si="8"/>
        <v>10.32</v>
      </c>
      <c r="D75" s="9">
        <f t="shared" si="9"/>
        <v>33.333333333333336</v>
      </c>
      <c r="E75" s="9">
        <f t="shared" si="12"/>
        <v>210</v>
      </c>
      <c r="F75" s="9">
        <f t="shared" si="13"/>
        <v>267.85333333333335</v>
      </c>
      <c r="G75" s="31">
        <f t="shared" si="14"/>
        <v>1</v>
      </c>
      <c r="H75" s="9">
        <f t="shared" si="15"/>
        <v>535.70666666666671</v>
      </c>
      <c r="I75" s="9">
        <f t="shared" si="10"/>
        <v>8.9284444444444446</v>
      </c>
      <c r="J75" s="32"/>
      <c r="K75" s="32"/>
      <c r="M75" s="9"/>
      <c r="N75" s="9"/>
      <c r="O75" s="9"/>
      <c r="P75" s="9"/>
      <c r="Q75" s="9"/>
      <c r="R75" s="9"/>
      <c r="T75" s="9"/>
      <c r="U75" s="9"/>
      <c r="V75" s="9"/>
      <c r="W75" s="9"/>
      <c r="X75" s="9"/>
      <c r="Y75" s="9"/>
    </row>
    <row r="76" spans="1:25">
      <c r="A76" s="3">
        <v>70</v>
      </c>
      <c r="B76" s="9">
        <f t="shared" si="11"/>
        <v>14.2</v>
      </c>
      <c r="C76" s="9">
        <f t="shared" si="8"/>
        <v>12.040000000000001</v>
      </c>
      <c r="D76" s="9">
        <f t="shared" si="9"/>
        <v>38.888888888888893</v>
      </c>
      <c r="E76" s="9">
        <f t="shared" si="12"/>
        <v>245</v>
      </c>
      <c r="F76" s="9">
        <f t="shared" si="13"/>
        <v>310.12888888888892</v>
      </c>
      <c r="G76" s="31">
        <f t="shared" si="14"/>
        <v>1</v>
      </c>
      <c r="H76" s="9">
        <f t="shared" si="15"/>
        <v>620.25777777777785</v>
      </c>
      <c r="I76" s="9">
        <f t="shared" si="10"/>
        <v>8.8608253968253976</v>
      </c>
      <c r="J76" s="32"/>
      <c r="K76" s="32"/>
      <c r="M76" s="9"/>
      <c r="N76" s="9"/>
      <c r="O76" s="9"/>
      <c r="P76" s="9"/>
      <c r="Q76" s="9"/>
      <c r="R76" s="9"/>
      <c r="T76" s="9"/>
      <c r="U76" s="9"/>
      <c r="V76" s="9"/>
      <c r="W76" s="9"/>
      <c r="X76" s="9"/>
      <c r="Y76" s="9"/>
    </row>
    <row r="77" spans="1:25">
      <c r="A77" s="3">
        <v>80</v>
      </c>
      <c r="B77" s="9">
        <f t="shared" si="11"/>
        <v>14.2</v>
      </c>
      <c r="C77" s="9">
        <f t="shared" si="8"/>
        <v>13.760000000000002</v>
      </c>
      <c r="D77" s="9">
        <f t="shared" si="9"/>
        <v>44.444444444444443</v>
      </c>
      <c r="E77" s="9">
        <f t="shared" si="12"/>
        <v>280</v>
      </c>
      <c r="F77" s="9">
        <f t="shared" si="13"/>
        <v>352.40444444444444</v>
      </c>
      <c r="G77" s="31">
        <f t="shared" si="14"/>
        <v>1</v>
      </c>
      <c r="H77" s="9">
        <f t="shared" si="15"/>
        <v>704.80888888888887</v>
      </c>
      <c r="I77" s="9">
        <f t="shared" si="10"/>
        <v>8.8101111111111106</v>
      </c>
      <c r="J77" s="32"/>
      <c r="K77" s="32"/>
      <c r="M77" s="9"/>
      <c r="N77" s="9"/>
      <c r="O77" s="9"/>
      <c r="P77" s="9"/>
      <c r="Q77" s="9"/>
      <c r="R77" s="9"/>
      <c r="T77" s="9"/>
      <c r="U77" s="9"/>
      <c r="V77" s="9"/>
      <c r="W77" s="9"/>
      <c r="X77" s="9"/>
      <c r="Y77" s="9"/>
    </row>
    <row r="78" spans="1:25">
      <c r="A78" s="3">
        <v>90</v>
      </c>
      <c r="B78" s="9">
        <f t="shared" si="11"/>
        <v>14.2</v>
      </c>
      <c r="C78" s="9">
        <f t="shared" si="8"/>
        <v>15.48</v>
      </c>
      <c r="D78" s="9">
        <f t="shared" si="9"/>
        <v>50</v>
      </c>
      <c r="E78" s="9">
        <f t="shared" si="12"/>
        <v>315</v>
      </c>
      <c r="F78" s="9">
        <f t="shared" si="13"/>
        <v>394.68</v>
      </c>
      <c r="G78" s="31">
        <f t="shared" si="14"/>
        <v>1</v>
      </c>
      <c r="H78" s="9">
        <f t="shared" si="15"/>
        <v>789.36</v>
      </c>
      <c r="I78" s="9">
        <f t="shared" si="10"/>
        <v>8.7706666666666671</v>
      </c>
      <c r="J78" s="32"/>
      <c r="K78" s="32"/>
      <c r="M78" s="9"/>
      <c r="N78" s="9"/>
      <c r="O78" s="9"/>
      <c r="P78" s="9"/>
      <c r="Q78" s="9"/>
      <c r="R78" s="9"/>
      <c r="T78" s="9"/>
      <c r="U78" s="9"/>
      <c r="V78" s="9"/>
      <c r="W78" s="9"/>
      <c r="X78" s="9"/>
      <c r="Y78" s="9"/>
    </row>
    <row r="79" spans="1:25">
      <c r="A79" s="3">
        <v>100</v>
      </c>
      <c r="B79" s="9">
        <f t="shared" si="11"/>
        <v>14.2</v>
      </c>
      <c r="C79" s="9">
        <f t="shared" si="8"/>
        <v>17.200000000000003</v>
      </c>
      <c r="D79" s="9">
        <f t="shared" si="9"/>
        <v>55.555555555555557</v>
      </c>
      <c r="E79" s="9">
        <f t="shared" si="12"/>
        <v>350</v>
      </c>
      <c r="F79" s="9">
        <f t="shared" si="13"/>
        <v>436.95555555555558</v>
      </c>
      <c r="G79" s="31">
        <f t="shared" si="14"/>
        <v>1</v>
      </c>
      <c r="H79" s="9">
        <f t="shared" si="15"/>
        <v>873.91111111111115</v>
      </c>
      <c r="I79" s="9">
        <f t="shared" si="10"/>
        <v>8.7391111111111108</v>
      </c>
      <c r="J79" s="32"/>
      <c r="K79" s="32"/>
      <c r="M79" s="9"/>
      <c r="N79" s="9"/>
      <c r="O79" s="9"/>
      <c r="P79" s="9"/>
      <c r="Q79" s="9"/>
      <c r="R79" s="9"/>
      <c r="T79" s="9"/>
      <c r="U79" s="9"/>
      <c r="V79" s="9"/>
      <c r="W79" s="9"/>
      <c r="X79" s="9"/>
      <c r="Y79" s="9"/>
    </row>
    <row r="80" spans="1:25">
      <c r="A80" s="3">
        <v>150</v>
      </c>
      <c r="B80" s="9">
        <f t="shared" si="11"/>
        <v>14.2</v>
      </c>
      <c r="C80" s="9">
        <f t="shared" si="8"/>
        <v>25.8</v>
      </c>
      <c r="D80" s="9">
        <f t="shared" si="9"/>
        <v>83.333333333333343</v>
      </c>
      <c r="E80" s="9">
        <f t="shared" si="12"/>
        <v>525</v>
      </c>
      <c r="F80" s="9">
        <f t="shared" si="13"/>
        <v>648.33333333333337</v>
      </c>
      <c r="G80" s="31">
        <f t="shared" si="14"/>
        <v>1</v>
      </c>
      <c r="H80" s="9">
        <f t="shared" si="15"/>
        <v>1296.6666666666667</v>
      </c>
      <c r="I80" s="9">
        <f t="shared" si="10"/>
        <v>8.6444444444444457</v>
      </c>
      <c r="J80" s="32"/>
      <c r="K80" s="32"/>
      <c r="M80" s="9"/>
      <c r="N80" s="9"/>
      <c r="O80" s="9"/>
      <c r="P80" s="9"/>
      <c r="Q80" s="9"/>
      <c r="R80" s="9"/>
      <c r="T80" s="9"/>
      <c r="U80" s="9"/>
      <c r="V80" s="9"/>
      <c r="W80" s="9"/>
      <c r="X80" s="9"/>
      <c r="Y80" s="9"/>
    </row>
    <row r="81" spans="1:25">
      <c r="A81" s="3">
        <v>200</v>
      </c>
      <c r="B81" s="9">
        <f t="shared" si="11"/>
        <v>14.2</v>
      </c>
      <c r="C81" s="9">
        <f t="shared" si="8"/>
        <v>34.400000000000006</v>
      </c>
      <c r="D81" s="9">
        <f t="shared" si="9"/>
        <v>111.11111111111111</v>
      </c>
      <c r="E81" s="9">
        <f t="shared" si="12"/>
        <v>700</v>
      </c>
      <c r="F81" s="9">
        <f t="shared" si="13"/>
        <v>859.71111111111111</v>
      </c>
      <c r="G81" s="31">
        <f t="shared" si="14"/>
        <v>1</v>
      </c>
      <c r="H81" s="9">
        <f>F81+F81*G81</f>
        <v>1719.4222222222222</v>
      </c>
      <c r="I81" s="9">
        <f t="shared" si="10"/>
        <v>8.5971111111111114</v>
      </c>
      <c r="J81" s="32"/>
      <c r="K81" s="32"/>
      <c r="M81" s="9"/>
      <c r="N81" s="9"/>
      <c r="O81" s="9"/>
      <c r="P81" s="9"/>
      <c r="Q81" s="9"/>
      <c r="R81" s="9"/>
      <c r="T81" s="9"/>
      <c r="U81" s="9"/>
      <c r="V81" s="9"/>
      <c r="W81" s="9"/>
      <c r="X81" s="9"/>
      <c r="Y81" s="9"/>
    </row>
    <row r="82" spans="1:25">
      <c r="J82" s="26"/>
      <c r="K82" s="26"/>
    </row>
    <row r="85" spans="1:25">
      <c r="A85" s="33" t="s">
        <v>57</v>
      </c>
    </row>
    <row r="86" spans="1:25" s="34" customFormat="1" ht="11.25">
      <c r="A86" s="34" t="s">
        <v>73</v>
      </c>
    </row>
    <row r="87" spans="1:25" s="34" customFormat="1" ht="11.25"/>
    <row r="88" spans="1:25" s="34" customFormat="1" ht="11.25">
      <c r="A88" s="34" t="s">
        <v>74</v>
      </c>
    </row>
    <row r="89" spans="1:25" s="34" customFormat="1" ht="11.25">
      <c r="A89" s="34" t="s">
        <v>75</v>
      </c>
    </row>
    <row r="90" spans="1:25" s="34" customFormat="1" ht="11.25"/>
    <row r="91" spans="1:25" s="34" customFormat="1" ht="11.25">
      <c r="A91" s="34" t="s">
        <v>76</v>
      </c>
    </row>
    <row r="92" spans="1:25" s="34" customFormat="1" ht="11.25">
      <c r="A92" s="34" t="s">
        <v>77</v>
      </c>
    </row>
    <row r="93" spans="1:25" s="34" customFormat="1" ht="11.25">
      <c r="A93" s="34" t="s">
        <v>78</v>
      </c>
    </row>
    <row r="94" spans="1:25" s="34" customFormat="1" ht="11.25"/>
    <row r="95" spans="1:25" s="34" customFormat="1" ht="11.25">
      <c r="A95" s="34" t="s">
        <v>79</v>
      </c>
    </row>
    <row r="96" spans="1:25" s="34" customFormat="1" ht="11.25"/>
    <row r="97" spans="1:1" s="34" customFormat="1" ht="11.25"/>
    <row r="98" spans="1:1" s="34" customFormat="1" ht="11.25">
      <c r="A98" s="34" t="s">
        <v>58</v>
      </c>
    </row>
    <row r="99" spans="1:1" s="34" customFormat="1" ht="11.25">
      <c r="A99" s="34" t="s">
        <v>90</v>
      </c>
    </row>
    <row r="100" spans="1:1" s="34" customFormat="1" ht="11.25">
      <c r="A100" s="34" t="s">
        <v>59</v>
      </c>
    </row>
    <row r="101" spans="1:1" s="34" customFormat="1" ht="11.25">
      <c r="A101" s="34" t="s">
        <v>60</v>
      </c>
    </row>
    <row r="102" spans="1:1" s="34" customFormat="1" ht="11.25">
      <c r="A102" s="34" t="s">
        <v>61</v>
      </c>
    </row>
    <row r="103" spans="1:1" s="34" customFormat="1" ht="11.25">
      <c r="A103" s="34" t="s">
        <v>62</v>
      </c>
    </row>
    <row r="104" spans="1:1" s="34" customFormat="1" ht="11.25">
      <c r="A104" s="34" t="s">
        <v>63</v>
      </c>
    </row>
    <row r="105" spans="1:1" s="34" customFormat="1" ht="11.25"/>
    <row r="106" spans="1:1" s="34" customFormat="1" ht="11.25">
      <c r="A106" s="34" t="s">
        <v>64</v>
      </c>
    </row>
    <row r="107" spans="1:1" s="34" customFormat="1" ht="11.25">
      <c r="A107" s="34" t="s">
        <v>101</v>
      </c>
    </row>
    <row r="108" spans="1:1" s="34" customFormat="1" ht="11.25">
      <c r="A108" s="34" t="s">
        <v>65</v>
      </c>
    </row>
    <row r="109" spans="1:1" s="34" customFormat="1" ht="11.25"/>
    <row r="110" spans="1:1" s="34" customFormat="1" ht="11.25">
      <c r="A110" s="34" t="s">
        <v>66</v>
      </c>
    </row>
    <row r="111" spans="1:1" s="34" customFormat="1" ht="11.25"/>
    <row r="112" spans="1:1" s="34" customFormat="1" ht="11.25">
      <c r="A112" s="34" t="s">
        <v>67</v>
      </c>
    </row>
    <row r="113" spans="1:3" s="34" customFormat="1" ht="11.25">
      <c r="C113" s="34" t="s">
        <v>68</v>
      </c>
    </row>
    <row r="114" spans="1:3" s="34" customFormat="1" ht="11.25">
      <c r="C114" s="34" t="s">
        <v>69</v>
      </c>
    </row>
    <row r="115" spans="1:3" s="34" customFormat="1" ht="11.25">
      <c r="A115" s="34" t="s">
        <v>70</v>
      </c>
    </row>
    <row r="116" spans="1:3" s="34" customFormat="1" ht="11.25">
      <c r="A116" s="34" t="s">
        <v>71</v>
      </c>
    </row>
    <row r="117" spans="1:3" s="34" customFormat="1" ht="11.25">
      <c r="A117" s="34" t="s">
        <v>102</v>
      </c>
    </row>
    <row r="118" spans="1:3" s="34" customFormat="1" ht="11.25">
      <c r="A118" s="34" t="s">
        <v>72</v>
      </c>
    </row>
  </sheetData>
  <mergeCells count="4">
    <mergeCell ref="J31:K31"/>
    <mergeCell ref="J63:K63"/>
    <mergeCell ref="F31:F32"/>
    <mergeCell ref="F63:F64"/>
  </mergeCells>
  <phoneticPr fontId="0" type="noConversion"/>
  <hyperlinks>
    <hyperlink ref="A10" r:id="rId1"/>
  </hyperlinks>
  <pageMargins left="0.75" right="0.75" top="1" bottom="1" header="0.5" footer="0.5"/>
  <pageSetup paperSize="9"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dimension ref="A6:G58"/>
  <sheetViews>
    <sheetView workbookViewId="0">
      <selection activeCell="A11" sqref="A11"/>
    </sheetView>
  </sheetViews>
  <sheetFormatPr defaultRowHeight="12.75"/>
  <cols>
    <col min="1" max="1" width="14.7109375" style="35" customWidth="1"/>
    <col min="2" max="3" width="14.7109375" style="3" customWidth="1"/>
    <col min="4" max="4" width="8.5703125" style="3" customWidth="1"/>
    <col min="5" max="7" width="14.7109375" style="3" customWidth="1"/>
    <col min="8" max="16384" width="9.140625" style="3"/>
  </cols>
  <sheetData>
    <row r="6" spans="1:7">
      <c r="A6" s="59" t="s">
        <v>47</v>
      </c>
      <c r="B6" s="60"/>
      <c r="C6" s="60"/>
      <c r="D6" s="60"/>
      <c r="E6" s="60"/>
      <c r="F6" s="60"/>
      <c r="G6" s="60"/>
    </row>
    <row r="7" spans="1:7">
      <c r="A7" s="59" t="s">
        <v>48</v>
      </c>
      <c r="B7" s="60"/>
      <c r="C7" s="60"/>
      <c r="D7" s="60"/>
      <c r="E7" s="60"/>
      <c r="F7" s="60"/>
      <c r="G7" s="60"/>
    </row>
    <row r="9" spans="1:7" s="38" customFormat="1">
      <c r="A9" s="36" t="s">
        <v>26</v>
      </c>
      <c r="B9" s="37"/>
      <c r="C9" s="37"/>
      <c r="D9" s="37"/>
      <c r="E9" s="37"/>
      <c r="F9" s="37"/>
    </row>
    <row r="10" spans="1:7" s="38" customFormat="1">
      <c r="A10" s="39" t="s">
        <v>92</v>
      </c>
      <c r="B10" s="37"/>
      <c r="C10" s="37"/>
      <c r="D10" s="37"/>
      <c r="E10" s="37"/>
      <c r="F10" s="37"/>
    </row>
    <row r="11" spans="1:7" s="38" customFormat="1">
      <c r="A11" s="39" t="s">
        <v>93</v>
      </c>
      <c r="B11" s="37"/>
      <c r="C11" s="37"/>
      <c r="D11" s="37"/>
      <c r="E11" s="37"/>
      <c r="F11" s="37"/>
    </row>
    <row r="12" spans="1:7" s="38" customFormat="1">
      <c r="A12" s="39"/>
      <c r="B12" s="37"/>
      <c r="C12" s="37"/>
      <c r="D12" s="37"/>
      <c r="E12" s="37"/>
      <c r="F12" s="37"/>
    </row>
    <row r="13" spans="1:7" s="38" customFormat="1" ht="18.75">
      <c r="A13" s="57" t="s">
        <v>46</v>
      </c>
      <c r="B13" s="58"/>
      <c r="C13" s="58"/>
      <c r="D13" s="58"/>
      <c r="E13" s="58"/>
      <c r="F13" s="58"/>
      <c r="G13" s="58"/>
    </row>
    <row r="14" spans="1:7" s="38" customFormat="1">
      <c r="A14" s="39"/>
      <c r="B14" s="37"/>
      <c r="C14" s="37"/>
      <c r="D14" s="37"/>
      <c r="E14" s="37"/>
      <c r="F14" s="37"/>
    </row>
    <row r="15" spans="1:7">
      <c r="A15" s="40" t="s">
        <v>33</v>
      </c>
      <c r="B15" s="41"/>
      <c r="C15" s="42"/>
      <c r="E15" s="40" t="s">
        <v>91</v>
      </c>
      <c r="F15" s="41"/>
      <c r="G15" s="42"/>
    </row>
    <row r="16" spans="1:7">
      <c r="A16" s="43" t="s">
        <v>12</v>
      </c>
      <c r="B16" s="29" t="s">
        <v>35</v>
      </c>
      <c r="C16" s="44" t="s">
        <v>34</v>
      </c>
      <c r="E16" s="43" t="s">
        <v>12</v>
      </c>
      <c r="F16" s="30" t="s">
        <v>39</v>
      </c>
      <c r="G16" s="45" t="s">
        <v>20</v>
      </c>
    </row>
    <row r="17" spans="1:7">
      <c r="A17" s="46">
        <v>1</v>
      </c>
      <c r="B17" s="32">
        <v>14.66</v>
      </c>
      <c r="C17" s="47">
        <v>18.8</v>
      </c>
      <c r="E17" s="46">
        <v>1</v>
      </c>
      <c r="F17" s="32">
        <v>37.06</v>
      </c>
      <c r="G17" s="47">
        <v>38.020000000000003</v>
      </c>
    </row>
    <row r="18" spans="1:7">
      <c r="A18" s="46">
        <v>2</v>
      </c>
      <c r="B18" s="32">
        <v>11.11</v>
      </c>
      <c r="C18" s="47">
        <v>11.25</v>
      </c>
      <c r="E18" s="46">
        <v>2</v>
      </c>
      <c r="F18" s="32">
        <v>22.86</v>
      </c>
      <c r="G18" s="47">
        <v>23.82</v>
      </c>
    </row>
    <row r="19" spans="1:7">
      <c r="A19" s="46">
        <v>5</v>
      </c>
      <c r="B19" s="32">
        <v>8.98</v>
      </c>
      <c r="C19" s="47">
        <v>9.1199999999999992</v>
      </c>
      <c r="E19" s="46">
        <v>5</v>
      </c>
      <c r="F19" s="32">
        <v>14.34</v>
      </c>
      <c r="G19" s="47">
        <v>15.3</v>
      </c>
    </row>
    <row r="20" spans="1:7">
      <c r="A20" s="46">
        <v>10</v>
      </c>
      <c r="B20" s="32">
        <v>8.27</v>
      </c>
      <c r="C20" s="47">
        <v>8.41</v>
      </c>
      <c r="E20" s="46">
        <v>10</v>
      </c>
      <c r="F20" s="32">
        <v>11.5</v>
      </c>
      <c r="G20" s="47">
        <v>12.46</v>
      </c>
    </row>
    <row r="21" spans="1:7">
      <c r="A21" s="46">
        <v>15</v>
      </c>
      <c r="B21" s="32">
        <v>8.0399999999999991</v>
      </c>
      <c r="C21" s="47">
        <v>8.18</v>
      </c>
      <c r="E21" s="46">
        <v>15</v>
      </c>
      <c r="F21" s="32">
        <v>10.55</v>
      </c>
      <c r="G21" s="47">
        <v>11.51</v>
      </c>
    </row>
    <row r="22" spans="1:7">
      <c r="A22" s="46">
        <v>20</v>
      </c>
      <c r="B22" s="32">
        <v>7.92</v>
      </c>
      <c r="C22" s="47">
        <v>8.06</v>
      </c>
      <c r="E22" s="46">
        <v>20</v>
      </c>
      <c r="F22" s="32">
        <v>10.08</v>
      </c>
      <c r="G22" s="47">
        <v>11.04</v>
      </c>
    </row>
    <row r="23" spans="1:7">
      <c r="A23" s="46">
        <v>25</v>
      </c>
      <c r="B23" s="32">
        <v>7.85</v>
      </c>
      <c r="C23" s="47">
        <v>7.99</v>
      </c>
      <c r="E23" s="46">
        <v>25</v>
      </c>
      <c r="F23" s="32">
        <v>9.7899999999999991</v>
      </c>
      <c r="G23" s="47">
        <v>10.75</v>
      </c>
    </row>
    <row r="24" spans="1:7">
      <c r="A24" s="46">
        <v>30</v>
      </c>
      <c r="B24" s="32">
        <v>7.8</v>
      </c>
      <c r="C24" s="47">
        <v>7.94</v>
      </c>
      <c r="E24" s="46">
        <v>30</v>
      </c>
      <c r="F24" s="32">
        <v>6.6</v>
      </c>
      <c r="G24" s="47">
        <v>10.56</v>
      </c>
    </row>
    <row r="25" spans="1:7">
      <c r="A25" s="46">
        <v>40</v>
      </c>
      <c r="B25" s="32">
        <v>7.74</v>
      </c>
      <c r="C25" s="47">
        <v>7.88</v>
      </c>
      <c r="E25" s="46">
        <v>40</v>
      </c>
      <c r="F25" s="32">
        <v>9.3699999999999992</v>
      </c>
      <c r="G25" s="47">
        <v>10.33</v>
      </c>
    </row>
    <row r="26" spans="1:7">
      <c r="A26" s="46">
        <v>50</v>
      </c>
      <c r="B26" s="32">
        <v>7.71</v>
      </c>
      <c r="C26" s="47">
        <v>7.85</v>
      </c>
      <c r="E26" s="46">
        <v>50</v>
      </c>
      <c r="F26" s="32">
        <v>9.2200000000000006</v>
      </c>
      <c r="G26" s="47">
        <v>10.19</v>
      </c>
    </row>
    <row r="27" spans="1:7">
      <c r="A27" s="46">
        <v>60</v>
      </c>
      <c r="B27" s="32">
        <v>7.68</v>
      </c>
      <c r="C27" s="47">
        <v>7.82</v>
      </c>
      <c r="E27" s="46">
        <v>60</v>
      </c>
      <c r="F27" s="32">
        <v>9.1300000000000008</v>
      </c>
      <c r="G27" s="47">
        <v>10.09</v>
      </c>
    </row>
    <row r="28" spans="1:7">
      <c r="A28" s="46">
        <v>70</v>
      </c>
      <c r="B28" s="32">
        <v>7.65</v>
      </c>
      <c r="C28" s="47">
        <v>7.81</v>
      </c>
      <c r="E28" s="46">
        <v>70</v>
      </c>
      <c r="F28" s="32">
        <v>9.06</v>
      </c>
      <c r="G28" s="47">
        <v>10.050000000000001</v>
      </c>
    </row>
    <row r="29" spans="1:7">
      <c r="A29" s="46">
        <v>80</v>
      </c>
      <c r="B29" s="32">
        <v>7.65</v>
      </c>
      <c r="C29" s="47">
        <v>7.79</v>
      </c>
      <c r="E29" s="46">
        <v>80</v>
      </c>
      <c r="F29" s="32">
        <v>9.01</v>
      </c>
      <c r="G29" s="47">
        <v>9.9700000000000006</v>
      </c>
    </row>
    <row r="30" spans="1:7">
      <c r="A30" s="46">
        <v>90</v>
      </c>
      <c r="B30" s="32">
        <v>7.65</v>
      </c>
      <c r="C30" s="47">
        <v>7.78</v>
      </c>
      <c r="E30" s="46">
        <v>90</v>
      </c>
      <c r="F30" s="32">
        <v>8.7799999999999994</v>
      </c>
      <c r="G30" s="47">
        <v>9.93</v>
      </c>
    </row>
    <row r="31" spans="1:7">
      <c r="A31" s="46">
        <v>100</v>
      </c>
      <c r="B31" s="32">
        <v>7.63</v>
      </c>
      <c r="C31" s="47">
        <v>7.78</v>
      </c>
      <c r="E31" s="46">
        <v>100</v>
      </c>
      <c r="F31" s="32">
        <v>8.94</v>
      </c>
      <c r="G31" s="47">
        <v>9.9</v>
      </c>
    </row>
    <row r="32" spans="1:7">
      <c r="A32" s="46">
        <v>150</v>
      </c>
      <c r="B32" s="32">
        <v>7.61</v>
      </c>
      <c r="C32" s="47">
        <v>7.75</v>
      </c>
      <c r="E32" s="46">
        <v>150</v>
      </c>
      <c r="F32" s="32">
        <v>8.84</v>
      </c>
      <c r="G32" s="47">
        <v>9.81</v>
      </c>
    </row>
    <row r="33" spans="1:7">
      <c r="A33" s="46">
        <v>200</v>
      </c>
      <c r="B33" s="32">
        <v>7.6</v>
      </c>
      <c r="C33" s="47">
        <v>7.74</v>
      </c>
      <c r="E33" s="46">
        <v>200</v>
      </c>
      <c r="F33" s="32">
        <v>8.8000000000000007</v>
      </c>
      <c r="G33" s="47">
        <v>9.76</v>
      </c>
    </row>
    <row r="34" spans="1:7">
      <c r="A34" s="48" t="s">
        <v>40</v>
      </c>
      <c r="B34" s="49"/>
      <c r="C34" s="50"/>
      <c r="E34" s="48" t="s">
        <v>40</v>
      </c>
      <c r="F34" s="49"/>
      <c r="G34" s="50"/>
    </row>
    <row r="36" spans="1:7">
      <c r="A36" s="39"/>
      <c r="B36" s="37"/>
      <c r="C36" s="37"/>
      <c r="D36" s="37"/>
      <c r="E36" s="37"/>
      <c r="F36" s="37"/>
      <c r="G36" s="38"/>
    </row>
    <row r="37" spans="1:7" ht="18.75">
      <c r="A37" s="57" t="s">
        <v>49</v>
      </c>
      <c r="B37" s="58"/>
      <c r="C37" s="58"/>
      <c r="D37" s="58"/>
      <c r="E37" s="58"/>
      <c r="F37" s="58"/>
      <c r="G37" s="58"/>
    </row>
    <row r="38" spans="1:7">
      <c r="A38" s="39"/>
      <c r="B38" s="37"/>
      <c r="C38" s="37"/>
      <c r="D38" s="37"/>
      <c r="E38" s="37"/>
      <c r="F38" s="37"/>
      <c r="G38" s="38"/>
    </row>
    <row r="39" spans="1:7">
      <c r="A39" s="40" t="s">
        <v>33</v>
      </c>
      <c r="B39" s="41"/>
      <c r="C39" s="42"/>
      <c r="E39" s="40" t="s">
        <v>91</v>
      </c>
      <c r="F39" s="41"/>
      <c r="G39" s="42"/>
    </row>
    <row r="40" spans="1:7">
      <c r="A40" s="43" t="s">
        <v>12</v>
      </c>
      <c r="B40" s="29" t="s">
        <v>35</v>
      </c>
      <c r="C40" s="44" t="s">
        <v>34</v>
      </c>
      <c r="E40" s="43" t="s">
        <v>12</v>
      </c>
      <c r="F40" s="30" t="s">
        <v>39</v>
      </c>
      <c r="G40" s="45" t="s">
        <v>20</v>
      </c>
    </row>
    <row r="41" spans="1:7">
      <c r="A41" s="46">
        <v>1</v>
      </c>
      <c r="B41" s="32">
        <v>22.62</v>
      </c>
      <c r="C41" s="47">
        <v>22.36</v>
      </c>
      <c r="E41" s="46">
        <v>1</v>
      </c>
      <c r="F41" s="32">
        <v>69.5</v>
      </c>
      <c r="G41" s="47">
        <v>70.66</v>
      </c>
    </row>
    <row r="42" spans="1:7">
      <c r="A42" s="46">
        <v>2</v>
      </c>
      <c r="B42" s="32">
        <v>14.99</v>
      </c>
      <c r="C42" s="47">
        <v>15.73</v>
      </c>
      <c r="E42" s="46">
        <v>2</v>
      </c>
      <c r="F42" s="32">
        <v>38.979999999999997</v>
      </c>
      <c r="G42" s="47">
        <v>40.15</v>
      </c>
    </row>
    <row r="43" spans="1:7">
      <c r="A43" s="46">
        <v>5</v>
      </c>
      <c r="B43" s="32">
        <v>10.42</v>
      </c>
      <c r="C43" s="47">
        <v>11.16</v>
      </c>
      <c r="E43" s="46">
        <v>5</v>
      </c>
      <c r="F43" s="32">
        <v>20.66</v>
      </c>
      <c r="G43" s="47">
        <v>21.83</v>
      </c>
    </row>
    <row r="44" spans="1:7">
      <c r="A44" s="46">
        <v>10</v>
      </c>
      <c r="B44" s="32">
        <v>8.89</v>
      </c>
      <c r="C44" s="47">
        <v>9.6300000000000008</v>
      </c>
      <c r="E44" s="46">
        <v>10</v>
      </c>
      <c r="F44" s="32">
        <v>14.56</v>
      </c>
      <c r="G44" s="47">
        <v>14.72</v>
      </c>
    </row>
    <row r="45" spans="1:7">
      <c r="A45" s="46">
        <v>15</v>
      </c>
      <c r="B45" s="32">
        <v>8.3800000000000008</v>
      </c>
      <c r="C45" s="47">
        <v>9.1199999999999992</v>
      </c>
      <c r="E45" s="46">
        <v>15</v>
      </c>
      <c r="F45" s="32">
        <v>12.52</v>
      </c>
      <c r="G45" s="47">
        <v>13.69</v>
      </c>
    </row>
    <row r="46" spans="1:7">
      <c r="A46" s="46">
        <v>20</v>
      </c>
      <c r="B46" s="32">
        <v>8.1300000000000008</v>
      </c>
      <c r="C46" s="47">
        <v>8.8699999999999992</v>
      </c>
      <c r="E46" s="46">
        <v>20</v>
      </c>
      <c r="F46" s="32">
        <v>11.51</v>
      </c>
      <c r="G46" s="47">
        <v>12.67</v>
      </c>
    </row>
    <row r="47" spans="1:7">
      <c r="A47" s="46">
        <v>25</v>
      </c>
      <c r="B47" s="32">
        <v>7.97</v>
      </c>
      <c r="C47" s="47">
        <v>8.7100000000000009</v>
      </c>
      <c r="E47" s="46">
        <v>25</v>
      </c>
      <c r="F47" s="32">
        <v>10.9</v>
      </c>
      <c r="G47" s="47">
        <v>12.06</v>
      </c>
    </row>
    <row r="48" spans="1:7">
      <c r="A48" s="46">
        <v>30</v>
      </c>
      <c r="B48" s="32">
        <v>7.87</v>
      </c>
      <c r="C48" s="47">
        <v>8.61</v>
      </c>
      <c r="E48" s="46">
        <v>30</v>
      </c>
      <c r="F48" s="32">
        <v>10.49</v>
      </c>
      <c r="G48" s="47">
        <v>11.65</v>
      </c>
    </row>
    <row r="49" spans="1:7">
      <c r="A49" s="46">
        <v>40</v>
      </c>
      <c r="B49" s="32">
        <v>7.74</v>
      </c>
      <c r="C49" s="47">
        <v>8.49</v>
      </c>
      <c r="E49" s="46">
        <v>40</v>
      </c>
      <c r="F49" s="32">
        <v>9.98</v>
      </c>
      <c r="G49" s="47">
        <v>11.14</v>
      </c>
    </row>
    <row r="50" spans="1:7">
      <c r="A50" s="46">
        <v>50</v>
      </c>
      <c r="B50" s="32">
        <v>7.67</v>
      </c>
      <c r="C50" s="47">
        <v>8.41</v>
      </c>
      <c r="E50" s="46">
        <v>50</v>
      </c>
      <c r="F50" s="32">
        <v>9.68</v>
      </c>
      <c r="G50" s="47">
        <v>10.8</v>
      </c>
    </row>
    <row r="51" spans="1:7">
      <c r="A51" s="46">
        <v>60</v>
      </c>
      <c r="B51" s="32">
        <v>7.62</v>
      </c>
      <c r="C51" s="47">
        <v>8.36</v>
      </c>
      <c r="E51" s="46">
        <v>60</v>
      </c>
      <c r="F51" s="32">
        <v>9.4700000000000006</v>
      </c>
      <c r="G51" s="47">
        <v>10.64</v>
      </c>
    </row>
    <row r="52" spans="1:7">
      <c r="A52" s="46">
        <v>70</v>
      </c>
      <c r="B52" s="32">
        <v>7.58</v>
      </c>
      <c r="C52" s="47">
        <v>8.32</v>
      </c>
      <c r="E52" s="46">
        <v>70</v>
      </c>
      <c r="F52" s="32">
        <v>9.33</v>
      </c>
      <c r="G52" s="47">
        <v>10.48</v>
      </c>
    </row>
    <row r="53" spans="1:7">
      <c r="A53" s="46">
        <v>80</v>
      </c>
      <c r="B53" s="32">
        <v>7.55</v>
      </c>
      <c r="C53" s="47">
        <v>8.3000000000000007</v>
      </c>
      <c r="E53" s="46">
        <v>80</v>
      </c>
      <c r="F53" s="32">
        <v>9.2200000000000006</v>
      </c>
      <c r="G53" s="47">
        <v>10.38</v>
      </c>
    </row>
    <row r="54" spans="1:7">
      <c r="A54" s="46">
        <v>90</v>
      </c>
      <c r="B54" s="32">
        <v>7</v>
      </c>
      <c r="C54" s="47">
        <v>8.27</v>
      </c>
      <c r="E54" s="46">
        <v>90</v>
      </c>
      <c r="F54" s="32">
        <v>9.1300000000000008</v>
      </c>
      <c r="G54" s="47">
        <v>10.3</v>
      </c>
    </row>
    <row r="55" spans="1:7">
      <c r="A55" s="46">
        <v>100</v>
      </c>
      <c r="B55" s="32">
        <v>7.52</v>
      </c>
      <c r="C55" s="47">
        <v>8.26</v>
      </c>
      <c r="E55" s="46">
        <v>100</v>
      </c>
      <c r="F55" s="32">
        <v>9.07</v>
      </c>
      <c r="G55" s="47">
        <v>10.23</v>
      </c>
    </row>
    <row r="56" spans="1:7">
      <c r="A56" s="46">
        <v>150</v>
      </c>
      <c r="B56" s="32">
        <v>7.47</v>
      </c>
      <c r="C56" s="47">
        <v>8.2100000000000009</v>
      </c>
      <c r="E56" s="46">
        <v>150</v>
      </c>
      <c r="F56" s="32">
        <v>8.86</v>
      </c>
      <c r="G56" s="47">
        <v>10.02</v>
      </c>
    </row>
    <row r="57" spans="1:7">
      <c r="A57" s="46">
        <v>200</v>
      </c>
      <c r="B57" s="32">
        <v>7.44</v>
      </c>
      <c r="C57" s="47">
        <v>8.18</v>
      </c>
      <c r="E57" s="46">
        <v>200</v>
      </c>
      <c r="F57" s="32">
        <v>8.76</v>
      </c>
      <c r="G57" s="47">
        <v>9.92</v>
      </c>
    </row>
    <row r="58" spans="1:7">
      <c r="A58" s="48" t="s">
        <v>40</v>
      </c>
      <c r="B58" s="49"/>
      <c r="C58" s="50"/>
      <c r="E58" s="48" t="s">
        <v>40</v>
      </c>
      <c r="F58" s="49"/>
      <c r="G58" s="50"/>
    </row>
  </sheetData>
  <mergeCells count="4">
    <mergeCell ref="A37:G37"/>
    <mergeCell ref="A13:G13"/>
    <mergeCell ref="A6:G6"/>
    <mergeCell ref="A7:G7"/>
  </mergeCells>
  <phoneticPr fontId="0" type="noConversion"/>
  <pageMargins left="0.39370078740157483" right="0.39370078740157483" top="0.39370078740157483" bottom="0.39370078740157483" header="0.39370078740157483" footer="0.39370078740157483"/>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 sheet</vt:lpstr>
      <vt:lpstr>Sample Price List</vt:lpstr>
    </vt:vector>
  </TitlesOfParts>
  <Company>NEHOC Australia Pty Ltd</Company>
  <LinksUpToDate>false</LinksUpToDate>
  <SharedDoc>false</SharedDoc>
  <HyperlinkBase>www.nehoc.com.au/go/jobcosts</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Screen Printing Costing</dc:title>
  <dc:creator>NEHOC Australia Pty Ltd</dc:creator>
  <cp:lastModifiedBy>NEHOC Admin</cp:lastModifiedBy>
  <cp:lastPrinted>2006-01-23T00:59:37Z</cp:lastPrinted>
  <dcterms:created xsi:type="dcterms:W3CDTF">2000-07-26T06:12:41Z</dcterms:created>
  <dcterms:modified xsi:type="dcterms:W3CDTF">2010-03-05T00:40:56Z</dcterms:modified>
</cp:coreProperties>
</file>